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unka\fejleszt\Ürlap\Légi\2019.01\"/>
    </mc:Choice>
  </mc:AlternateContent>
  <workbookProtection workbookPassword="C143" lockStructure="1"/>
  <bookViews>
    <workbookView xWindow="0" yWindow="0" windowWidth="28800" windowHeight="13260" activeTab="4"/>
  </bookViews>
  <sheets>
    <sheet name="Partner adatok" sheetId="1" r:id="rId1"/>
    <sheet name="Jármű vagy telephely adatok" sheetId="2" r:id="rId2"/>
    <sheet name="Berendezés adatok" sheetId="4" r:id="rId3"/>
    <sheet name="Listák" sheetId="6" state="veryHidden" r:id="rId4"/>
    <sheet name="Kitöltési útmutató" sheetId="5" r:id="rId5"/>
    <sheet name="Eq_par" sheetId="9" state="veryHidden" r:id="rId6"/>
  </sheets>
  <externalReferences>
    <externalReference r:id="rId7"/>
  </externalReferences>
  <definedNames>
    <definedName name="_xlnm._FilterDatabase" localSheetId="5" hidden="1">Eq_par!$A$1:$Q$223</definedName>
    <definedName name="_ftn2" localSheetId="2">'Berendezés adatok'!#REF!</definedName>
    <definedName name="_ftnref1" localSheetId="2">'Berendezés adatok'!#REF!</definedName>
    <definedName name="_ftnref2" localSheetId="2">'Berendezés adatok'!#REF!</definedName>
    <definedName name="Adásmódok">Listák!$F$19:$F$28</definedName>
    <definedName name="Berendezések1">Eq_par!$B$2:$Q$180</definedName>
    <definedName name="DíjKedv">Listák!$G$33:$G$44</definedName>
    <definedName name="Gyártók">Listák!$M$2:$M$57</definedName>
    <definedName name="Hívójelek">'Jármű vagy telephely adatok'!$B$3:$B$34</definedName>
    <definedName name="HvJel3">Listák!$B$46:$B$110</definedName>
    <definedName name="HvJelek">Listák!$C$52</definedName>
    <definedName name="Kategor1">Listák!$A$2:$A$6</definedName>
    <definedName name="KategoriaLista">Listák!$C$2:$D$40</definedName>
    <definedName name="KatGr">[1]para!$A$1:$A$4</definedName>
    <definedName name="KatLista">[1]para!$H$1:$I$45</definedName>
    <definedName name="LégiR">[1]para!$H$1:$H$45</definedName>
    <definedName name="MASávok">Listák!$F$2:$F$10</definedName>
    <definedName name="rendeltetés">Listák!$C$2:$C$40</definedName>
    <definedName name="RendforFix">Listák!#REF!</definedName>
    <definedName name="RendforMobile">Listák!#REF!</definedName>
    <definedName name="Rendlt">[1]para!$A$1:$A$4</definedName>
    <definedName name="Telepítés">Listák!$A$10:$A$13</definedName>
    <definedName name="Tipus1">Eq_par!$B$2:$B$180</definedName>
    <definedName name="Típus1">#REF!</definedName>
    <definedName name="Változás2">Listák!$A$30:$A$33</definedName>
    <definedName name="Változás3">Listák!$A$21:$A$25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6" l="1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46" i="6"/>
  <c r="K5" i="4"/>
  <c r="H5" i="4" l="1"/>
  <c r="C5" i="4"/>
  <c r="C6" i="4"/>
  <c r="C7" i="4"/>
  <c r="C9" i="4"/>
  <c r="C10" i="4"/>
  <c r="M5" i="4" l="1"/>
  <c r="AI5" i="4" s="1"/>
  <c r="M6" i="4"/>
  <c r="AI6" i="4" s="1"/>
  <c r="N5" i="4"/>
  <c r="AI94" i="4"/>
  <c r="AH94" i="4" l="1"/>
  <c r="AH5" i="4"/>
  <c r="B11" i="1" l="1"/>
  <c r="S6" i="4"/>
  <c r="T6" i="4"/>
  <c r="V6" i="4"/>
  <c r="W6" i="4"/>
  <c r="S7" i="4"/>
  <c r="T7" i="4"/>
  <c r="V7" i="4"/>
  <c r="W7" i="4"/>
  <c r="S8" i="4"/>
  <c r="T8" i="4"/>
  <c r="V8" i="4"/>
  <c r="W8" i="4"/>
  <c r="S9" i="4"/>
  <c r="T9" i="4"/>
  <c r="V9" i="4"/>
  <c r="W9" i="4"/>
  <c r="S10" i="4"/>
  <c r="T10" i="4"/>
  <c r="V10" i="4"/>
  <c r="W10" i="4"/>
  <c r="S11" i="4"/>
  <c r="T11" i="4"/>
  <c r="V11" i="4"/>
  <c r="W11" i="4"/>
  <c r="S12" i="4"/>
  <c r="T12" i="4"/>
  <c r="V12" i="4"/>
  <c r="W12" i="4"/>
  <c r="S13" i="4"/>
  <c r="T13" i="4"/>
  <c r="V13" i="4"/>
  <c r="W13" i="4"/>
  <c r="S14" i="4"/>
  <c r="T14" i="4"/>
  <c r="V14" i="4"/>
  <c r="W14" i="4"/>
  <c r="S15" i="4"/>
  <c r="T15" i="4"/>
  <c r="V15" i="4"/>
  <c r="W15" i="4"/>
  <c r="S16" i="4"/>
  <c r="T16" i="4"/>
  <c r="V16" i="4"/>
  <c r="W16" i="4"/>
  <c r="S17" i="4"/>
  <c r="T17" i="4"/>
  <c r="V17" i="4"/>
  <c r="W17" i="4"/>
  <c r="S18" i="4"/>
  <c r="T18" i="4"/>
  <c r="V18" i="4"/>
  <c r="W18" i="4"/>
  <c r="S19" i="4"/>
  <c r="T19" i="4"/>
  <c r="V19" i="4"/>
  <c r="W19" i="4"/>
  <c r="S20" i="4"/>
  <c r="T20" i="4"/>
  <c r="V20" i="4"/>
  <c r="W20" i="4"/>
  <c r="S21" i="4"/>
  <c r="T21" i="4"/>
  <c r="V21" i="4"/>
  <c r="W21" i="4"/>
  <c r="S22" i="4"/>
  <c r="T22" i="4"/>
  <c r="V22" i="4"/>
  <c r="W22" i="4"/>
  <c r="S23" i="4"/>
  <c r="T23" i="4"/>
  <c r="V23" i="4"/>
  <c r="W23" i="4"/>
  <c r="S24" i="4"/>
  <c r="T24" i="4"/>
  <c r="V24" i="4"/>
  <c r="W24" i="4"/>
  <c r="S25" i="4"/>
  <c r="T25" i="4"/>
  <c r="V25" i="4"/>
  <c r="W25" i="4"/>
  <c r="S26" i="4"/>
  <c r="T26" i="4"/>
  <c r="V26" i="4"/>
  <c r="W26" i="4"/>
  <c r="S27" i="4"/>
  <c r="T27" i="4"/>
  <c r="V27" i="4"/>
  <c r="W27" i="4"/>
  <c r="S28" i="4"/>
  <c r="T28" i="4"/>
  <c r="V28" i="4"/>
  <c r="W28" i="4"/>
  <c r="S29" i="4"/>
  <c r="T29" i="4"/>
  <c r="V29" i="4"/>
  <c r="W29" i="4"/>
  <c r="S30" i="4"/>
  <c r="T30" i="4"/>
  <c r="V30" i="4"/>
  <c r="W30" i="4"/>
  <c r="S31" i="4"/>
  <c r="T31" i="4"/>
  <c r="V31" i="4"/>
  <c r="W31" i="4"/>
  <c r="S32" i="4"/>
  <c r="T32" i="4"/>
  <c r="V32" i="4"/>
  <c r="W32" i="4"/>
  <c r="S33" i="4"/>
  <c r="T33" i="4"/>
  <c r="V33" i="4"/>
  <c r="W33" i="4"/>
  <c r="S34" i="4"/>
  <c r="T34" i="4"/>
  <c r="V34" i="4"/>
  <c r="W34" i="4"/>
  <c r="S35" i="4"/>
  <c r="T35" i="4"/>
  <c r="V35" i="4"/>
  <c r="W35" i="4"/>
  <c r="S36" i="4"/>
  <c r="T36" i="4"/>
  <c r="V36" i="4"/>
  <c r="W36" i="4"/>
  <c r="S37" i="4"/>
  <c r="T37" i="4"/>
  <c r="V37" i="4"/>
  <c r="W37" i="4"/>
  <c r="S38" i="4"/>
  <c r="T38" i="4"/>
  <c r="V38" i="4"/>
  <c r="W38" i="4"/>
  <c r="S39" i="4"/>
  <c r="T39" i="4"/>
  <c r="V39" i="4"/>
  <c r="W39" i="4"/>
  <c r="S40" i="4"/>
  <c r="T40" i="4"/>
  <c r="V40" i="4"/>
  <c r="W40" i="4"/>
  <c r="S41" i="4"/>
  <c r="T41" i="4"/>
  <c r="V41" i="4"/>
  <c r="W41" i="4"/>
  <c r="S42" i="4"/>
  <c r="T42" i="4"/>
  <c r="V42" i="4"/>
  <c r="W42" i="4"/>
  <c r="S43" i="4"/>
  <c r="T43" i="4"/>
  <c r="V43" i="4"/>
  <c r="W43" i="4"/>
  <c r="S44" i="4"/>
  <c r="T44" i="4"/>
  <c r="V44" i="4"/>
  <c r="W44" i="4"/>
  <c r="S45" i="4"/>
  <c r="T45" i="4"/>
  <c r="V45" i="4"/>
  <c r="W45" i="4"/>
  <c r="S46" i="4"/>
  <c r="T46" i="4"/>
  <c r="V46" i="4"/>
  <c r="W46" i="4"/>
  <c r="S47" i="4"/>
  <c r="T47" i="4"/>
  <c r="V47" i="4"/>
  <c r="W47" i="4"/>
  <c r="S48" i="4"/>
  <c r="T48" i="4"/>
  <c r="V48" i="4"/>
  <c r="W48" i="4"/>
  <c r="S49" i="4"/>
  <c r="T49" i="4"/>
  <c r="V49" i="4"/>
  <c r="W49" i="4"/>
  <c r="S50" i="4"/>
  <c r="T50" i="4"/>
  <c r="V50" i="4"/>
  <c r="W50" i="4"/>
  <c r="S51" i="4"/>
  <c r="T51" i="4"/>
  <c r="V51" i="4"/>
  <c r="W51" i="4"/>
  <c r="S52" i="4"/>
  <c r="T52" i="4"/>
  <c r="V52" i="4"/>
  <c r="W52" i="4"/>
  <c r="S53" i="4"/>
  <c r="T53" i="4"/>
  <c r="V53" i="4"/>
  <c r="W53" i="4"/>
  <c r="S54" i="4"/>
  <c r="T54" i="4"/>
  <c r="V54" i="4"/>
  <c r="W54" i="4"/>
  <c r="S55" i="4"/>
  <c r="T55" i="4"/>
  <c r="V55" i="4"/>
  <c r="W55" i="4"/>
  <c r="S56" i="4"/>
  <c r="T56" i="4"/>
  <c r="V56" i="4"/>
  <c r="W56" i="4"/>
  <c r="S57" i="4"/>
  <c r="T57" i="4"/>
  <c r="V57" i="4"/>
  <c r="W57" i="4"/>
  <c r="S58" i="4"/>
  <c r="T58" i="4"/>
  <c r="V58" i="4"/>
  <c r="W58" i="4"/>
  <c r="S59" i="4"/>
  <c r="T59" i="4"/>
  <c r="V59" i="4"/>
  <c r="W59" i="4"/>
  <c r="S60" i="4"/>
  <c r="T60" i="4"/>
  <c r="V60" i="4"/>
  <c r="W60" i="4"/>
  <c r="S61" i="4"/>
  <c r="T61" i="4"/>
  <c r="V61" i="4"/>
  <c r="W61" i="4"/>
  <c r="S62" i="4"/>
  <c r="T62" i="4"/>
  <c r="V62" i="4"/>
  <c r="W62" i="4"/>
  <c r="S63" i="4"/>
  <c r="T63" i="4"/>
  <c r="V63" i="4"/>
  <c r="W63" i="4"/>
  <c r="S64" i="4"/>
  <c r="T64" i="4"/>
  <c r="V64" i="4"/>
  <c r="W64" i="4"/>
  <c r="S65" i="4"/>
  <c r="T65" i="4"/>
  <c r="V65" i="4"/>
  <c r="W65" i="4"/>
  <c r="S66" i="4"/>
  <c r="T66" i="4"/>
  <c r="V66" i="4"/>
  <c r="W66" i="4"/>
  <c r="S67" i="4"/>
  <c r="T67" i="4"/>
  <c r="V67" i="4"/>
  <c r="W67" i="4"/>
  <c r="S68" i="4"/>
  <c r="T68" i="4"/>
  <c r="V68" i="4"/>
  <c r="W68" i="4"/>
  <c r="S69" i="4"/>
  <c r="T69" i="4"/>
  <c r="V69" i="4"/>
  <c r="W69" i="4"/>
  <c r="S70" i="4"/>
  <c r="T70" i="4"/>
  <c r="V70" i="4"/>
  <c r="W70" i="4"/>
  <c r="S71" i="4"/>
  <c r="T71" i="4"/>
  <c r="V71" i="4"/>
  <c r="W71" i="4"/>
  <c r="S72" i="4"/>
  <c r="T72" i="4"/>
  <c r="V72" i="4"/>
  <c r="W72" i="4"/>
  <c r="S73" i="4"/>
  <c r="T73" i="4"/>
  <c r="V73" i="4"/>
  <c r="W73" i="4"/>
  <c r="S74" i="4"/>
  <c r="T74" i="4"/>
  <c r="V74" i="4"/>
  <c r="W74" i="4"/>
  <c r="S75" i="4"/>
  <c r="T75" i="4"/>
  <c r="V75" i="4"/>
  <c r="W75" i="4"/>
  <c r="S76" i="4"/>
  <c r="T76" i="4"/>
  <c r="V76" i="4"/>
  <c r="W76" i="4"/>
  <c r="S77" i="4"/>
  <c r="T77" i="4"/>
  <c r="V77" i="4"/>
  <c r="W77" i="4"/>
  <c r="S78" i="4"/>
  <c r="T78" i="4"/>
  <c r="V78" i="4"/>
  <c r="W78" i="4"/>
  <c r="S79" i="4"/>
  <c r="T79" i="4"/>
  <c r="V79" i="4"/>
  <c r="W79" i="4"/>
  <c r="S80" i="4"/>
  <c r="T80" i="4"/>
  <c r="V80" i="4"/>
  <c r="W80" i="4"/>
  <c r="S81" i="4"/>
  <c r="T81" i="4"/>
  <c r="V81" i="4"/>
  <c r="W81" i="4"/>
  <c r="S82" i="4"/>
  <c r="T82" i="4"/>
  <c r="V82" i="4"/>
  <c r="W82" i="4"/>
  <c r="S83" i="4"/>
  <c r="T83" i="4"/>
  <c r="V83" i="4"/>
  <c r="W83" i="4"/>
  <c r="S84" i="4"/>
  <c r="T84" i="4"/>
  <c r="V84" i="4"/>
  <c r="W84" i="4"/>
  <c r="S85" i="4"/>
  <c r="T85" i="4"/>
  <c r="V85" i="4"/>
  <c r="W85" i="4"/>
  <c r="S86" i="4"/>
  <c r="T86" i="4"/>
  <c r="V86" i="4"/>
  <c r="W86" i="4"/>
  <c r="S87" i="4"/>
  <c r="T87" i="4"/>
  <c r="V87" i="4"/>
  <c r="W87" i="4"/>
  <c r="S88" i="4"/>
  <c r="T88" i="4"/>
  <c r="V88" i="4"/>
  <c r="W88" i="4"/>
  <c r="S89" i="4"/>
  <c r="T89" i="4"/>
  <c r="V89" i="4"/>
  <c r="W89" i="4"/>
  <c r="S90" i="4"/>
  <c r="T90" i="4"/>
  <c r="V90" i="4"/>
  <c r="W90" i="4"/>
  <c r="S91" i="4"/>
  <c r="T91" i="4"/>
  <c r="V91" i="4"/>
  <c r="W91" i="4"/>
  <c r="S92" i="4"/>
  <c r="T92" i="4"/>
  <c r="V92" i="4"/>
  <c r="W92" i="4"/>
  <c r="S93" i="4"/>
  <c r="T93" i="4"/>
  <c r="V93" i="4"/>
  <c r="W93" i="4"/>
  <c r="S94" i="4"/>
  <c r="T94" i="4"/>
  <c r="V94" i="4"/>
  <c r="W94" i="4"/>
  <c r="S95" i="4"/>
  <c r="T95" i="4"/>
  <c r="V95" i="4"/>
  <c r="W95" i="4"/>
  <c r="S96" i="4"/>
  <c r="T96" i="4"/>
  <c r="V96" i="4"/>
  <c r="W96" i="4"/>
  <c r="S97" i="4"/>
  <c r="T97" i="4"/>
  <c r="V97" i="4"/>
  <c r="W97" i="4"/>
  <c r="S98" i="4"/>
  <c r="T98" i="4"/>
  <c r="V98" i="4"/>
  <c r="W98" i="4"/>
  <c r="S99" i="4"/>
  <c r="T99" i="4"/>
  <c r="V99" i="4"/>
  <c r="W99" i="4"/>
  <c r="S100" i="4"/>
  <c r="T100" i="4"/>
  <c r="V100" i="4"/>
  <c r="W100" i="4"/>
  <c r="S101" i="4"/>
  <c r="T101" i="4"/>
  <c r="V101" i="4"/>
  <c r="W101" i="4"/>
  <c r="S102" i="4"/>
  <c r="T102" i="4"/>
  <c r="V102" i="4"/>
  <c r="W102" i="4"/>
  <c r="S103" i="4"/>
  <c r="T103" i="4"/>
  <c r="V103" i="4"/>
  <c r="W103" i="4"/>
  <c r="S104" i="4"/>
  <c r="T104" i="4"/>
  <c r="V104" i="4"/>
  <c r="W104" i="4"/>
  <c r="S105" i="4"/>
  <c r="T105" i="4"/>
  <c r="V105" i="4"/>
  <c r="W105" i="4"/>
  <c r="S106" i="4"/>
  <c r="T106" i="4"/>
  <c r="V106" i="4"/>
  <c r="W106" i="4"/>
  <c r="S107" i="4"/>
  <c r="T107" i="4"/>
  <c r="V107" i="4"/>
  <c r="W107" i="4"/>
  <c r="S108" i="4"/>
  <c r="T108" i="4"/>
  <c r="V108" i="4"/>
  <c r="W108" i="4"/>
  <c r="S109" i="4"/>
  <c r="T109" i="4"/>
  <c r="V109" i="4"/>
  <c r="W109" i="4"/>
  <c r="S110" i="4"/>
  <c r="T110" i="4"/>
  <c r="V110" i="4"/>
  <c r="W110" i="4"/>
  <c r="S111" i="4"/>
  <c r="T111" i="4"/>
  <c r="V111" i="4"/>
  <c r="W111" i="4"/>
  <c r="S112" i="4"/>
  <c r="T112" i="4"/>
  <c r="V112" i="4"/>
  <c r="W112" i="4"/>
  <c r="S113" i="4"/>
  <c r="T113" i="4"/>
  <c r="V113" i="4"/>
  <c r="W113" i="4"/>
  <c r="S114" i="4"/>
  <c r="T114" i="4"/>
  <c r="V114" i="4"/>
  <c r="W114" i="4"/>
  <c r="S115" i="4"/>
  <c r="T115" i="4"/>
  <c r="V115" i="4"/>
  <c r="W115" i="4"/>
  <c r="S116" i="4"/>
  <c r="T116" i="4"/>
  <c r="V116" i="4"/>
  <c r="W116" i="4"/>
  <c r="S117" i="4"/>
  <c r="T117" i="4"/>
  <c r="V117" i="4"/>
  <c r="W117" i="4"/>
  <c r="S118" i="4"/>
  <c r="T118" i="4"/>
  <c r="V118" i="4"/>
  <c r="W118" i="4"/>
  <c r="S119" i="4"/>
  <c r="T119" i="4"/>
  <c r="V119" i="4"/>
  <c r="W119" i="4"/>
  <c r="S120" i="4"/>
  <c r="T120" i="4"/>
  <c r="V120" i="4"/>
  <c r="W120" i="4"/>
  <c r="S121" i="4"/>
  <c r="T121" i="4"/>
  <c r="V121" i="4"/>
  <c r="W121" i="4"/>
  <c r="S122" i="4"/>
  <c r="T122" i="4"/>
  <c r="V122" i="4"/>
  <c r="W122" i="4"/>
  <c r="S123" i="4"/>
  <c r="T123" i="4"/>
  <c r="V123" i="4"/>
  <c r="W123" i="4"/>
  <c r="S124" i="4"/>
  <c r="T124" i="4"/>
  <c r="V124" i="4"/>
  <c r="W124" i="4"/>
  <c r="S125" i="4"/>
  <c r="T125" i="4"/>
  <c r="V125" i="4"/>
  <c r="W125" i="4"/>
  <c r="S126" i="4"/>
  <c r="T126" i="4"/>
  <c r="V126" i="4"/>
  <c r="W126" i="4"/>
  <c r="S127" i="4"/>
  <c r="T127" i="4"/>
  <c r="V127" i="4"/>
  <c r="W127" i="4"/>
  <c r="S128" i="4"/>
  <c r="T128" i="4"/>
  <c r="V128" i="4"/>
  <c r="W128" i="4"/>
  <c r="S129" i="4"/>
  <c r="T129" i="4"/>
  <c r="V129" i="4"/>
  <c r="W129" i="4"/>
  <c r="S130" i="4"/>
  <c r="T130" i="4"/>
  <c r="V130" i="4"/>
  <c r="W130" i="4"/>
  <c r="S131" i="4"/>
  <c r="T131" i="4"/>
  <c r="V131" i="4"/>
  <c r="W131" i="4"/>
  <c r="S132" i="4"/>
  <c r="T132" i="4"/>
  <c r="V132" i="4"/>
  <c r="W132" i="4"/>
  <c r="S133" i="4"/>
  <c r="T133" i="4"/>
  <c r="V133" i="4"/>
  <c r="W133" i="4"/>
  <c r="S134" i="4"/>
  <c r="T134" i="4"/>
  <c r="V134" i="4"/>
  <c r="W134" i="4"/>
  <c r="W5" i="4"/>
  <c r="V5" i="4"/>
  <c r="T5" i="4"/>
  <c r="S5" i="4"/>
  <c r="P5" i="4"/>
  <c r="L5" i="4" l="1"/>
  <c r="C10" i="5"/>
  <c r="C126" i="4"/>
  <c r="D126" i="4"/>
  <c r="E126" i="4"/>
  <c r="H126" i="4"/>
  <c r="I126" i="4"/>
  <c r="J126" i="4" s="1"/>
  <c r="K126" i="4"/>
  <c r="L126" i="4"/>
  <c r="M126" i="4"/>
  <c r="N126" i="4"/>
  <c r="O126" i="4"/>
  <c r="P126" i="4"/>
  <c r="Q126" i="4"/>
  <c r="R126" i="4"/>
  <c r="C127" i="4"/>
  <c r="D127" i="4"/>
  <c r="E127" i="4"/>
  <c r="H127" i="4"/>
  <c r="I127" i="4"/>
  <c r="J127" i="4" s="1"/>
  <c r="K127" i="4"/>
  <c r="L127" i="4"/>
  <c r="M127" i="4"/>
  <c r="N127" i="4"/>
  <c r="O127" i="4"/>
  <c r="P127" i="4"/>
  <c r="Q127" i="4"/>
  <c r="R127" i="4"/>
  <c r="C128" i="4"/>
  <c r="D128" i="4"/>
  <c r="E128" i="4"/>
  <c r="H128" i="4"/>
  <c r="I128" i="4"/>
  <c r="J128" i="4" s="1"/>
  <c r="K128" i="4"/>
  <c r="L128" i="4"/>
  <c r="M128" i="4"/>
  <c r="N128" i="4"/>
  <c r="O128" i="4"/>
  <c r="P128" i="4"/>
  <c r="Q128" i="4"/>
  <c r="R128" i="4"/>
  <c r="C129" i="4"/>
  <c r="D129" i="4"/>
  <c r="E129" i="4"/>
  <c r="H129" i="4"/>
  <c r="I129" i="4"/>
  <c r="J129" i="4" s="1"/>
  <c r="K129" i="4"/>
  <c r="L129" i="4"/>
  <c r="M129" i="4"/>
  <c r="N129" i="4"/>
  <c r="O129" i="4"/>
  <c r="P129" i="4"/>
  <c r="Q129" i="4"/>
  <c r="R129" i="4"/>
  <c r="C130" i="4"/>
  <c r="D130" i="4"/>
  <c r="E130" i="4"/>
  <c r="H130" i="4"/>
  <c r="I130" i="4"/>
  <c r="J130" i="4" s="1"/>
  <c r="K130" i="4"/>
  <c r="L130" i="4"/>
  <c r="M130" i="4"/>
  <c r="N130" i="4"/>
  <c r="O130" i="4"/>
  <c r="P130" i="4"/>
  <c r="Q130" i="4"/>
  <c r="R130" i="4"/>
  <c r="C131" i="4"/>
  <c r="D131" i="4"/>
  <c r="E131" i="4"/>
  <c r="H131" i="4"/>
  <c r="I131" i="4"/>
  <c r="J131" i="4" s="1"/>
  <c r="K131" i="4"/>
  <c r="L131" i="4"/>
  <c r="M131" i="4"/>
  <c r="N131" i="4"/>
  <c r="O131" i="4"/>
  <c r="P131" i="4"/>
  <c r="Q131" i="4"/>
  <c r="R131" i="4"/>
  <c r="C132" i="4"/>
  <c r="D132" i="4"/>
  <c r="E132" i="4"/>
  <c r="H132" i="4"/>
  <c r="I132" i="4"/>
  <c r="J132" i="4" s="1"/>
  <c r="K132" i="4"/>
  <c r="L132" i="4"/>
  <c r="M132" i="4"/>
  <c r="N132" i="4"/>
  <c r="O132" i="4"/>
  <c r="P132" i="4"/>
  <c r="Q132" i="4"/>
  <c r="R132" i="4"/>
  <c r="C133" i="4"/>
  <c r="D133" i="4"/>
  <c r="E133" i="4"/>
  <c r="H133" i="4"/>
  <c r="I133" i="4"/>
  <c r="J133" i="4" s="1"/>
  <c r="K133" i="4"/>
  <c r="L133" i="4"/>
  <c r="M133" i="4"/>
  <c r="N133" i="4"/>
  <c r="O133" i="4"/>
  <c r="P133" i="4"/>
  <c r="Q133" i="4"/>
  <c r="R133" i="4"/>
  <c r="C134" i="4"/>
  <c r="D134" i="4"/>
  <c r="E134" i="4"/>
  <c r="H134" i="4"/>
  <c r="I134" i="4"/>
  <c r="J134" i="4" s="1"/>
  <c r="K134" i="4"/>
  <c r="L134" i="4"/>
  <c r="M134" i="4"/>
  <c r="N134" i="4"/>
  <c r="O134" i="4"/>
  <c r="P134" i="4"/>
  <c r="Q134" i="4"/>
  <c r="R134" i="4"/>
  <c r="C115" i="4"/>
  <c r="D115" i="4"/>
  <c r="E115" i="4"/>
  <c r="H115" i="4"/>
  <c r="I115" i="4"/>
  <c r="J115" i="4" s="1"/>
  <c r="K115" i="4"/>
  <c r="L115" i="4"/>
  <c r="M115" i="4"/>
  <c r="N115" i="4"/>
  <c r="O115" i="4"/>
  <c r="P115" i="4"/>
  <c r="Q115" i="4"/>
  <c r="R115" i="4"/>
  <c r="C116" i="4"/>
  <c r="D116" i="4"/>
  <c r="E116" i="4"/>
  <c r="H116" i="4"/>
  <c r="I116" i="4"/>
  <c r="J116" i="4" s="1"/>
  <c r="K116" i="4"/>
  <c r="L116" i="4"/>
  <c r="M116" i="4"/>
  <c r="N116" i="4"/>
  <c r="O116" i="4"/>
  <c r="P116" i="4"/>
  <c r="Q116" i="4"/>
  <c r="R116" i="4"/>
  <c r="C117" i="4"/>
  <c r="D117" i="4"/>
  <c r="E117" i="4"/>
  <c r="H117" i="4"/>
  <c r="I117" i="4"/>
  <c r="J117" i="4" s="1"/>
  <c r="K117" i="4"/>
  <c r="L117" i="4"/>
  <c r="M117" i="4"/>
  <c r="N117" i="4"/>
  <c r="O117" i="4"/>
  <c r="P117" i="4"/>
  <c r="Q117" i="4"/>
  <c r="R117" i="4"/>
  <c r="C118" i="4"/>
  <c r="D118" i="4"/>
  <c r="E118" i="4"/>
  <c r="H118" i="4"/>
  <c r="I118" i="4"/>
  <c r="J118" i="4" s="1"/>
  <c r="K118" i="4"/>
  <c r="L118" i="4"/>
  <c r="M118" i="4"/>
  <c r="N118" i="4"/>
  <c r="O118" i="4"/>
  <c r="P118" i="4"/>
  <c r="Q118" i="4"/>
  <c r="R118" i="4"/>
  <c r="C119" i="4"/>
  <c r="D119" i="4"/>
  <c r="E119" i="4"/>
  <c r="H119" i="4"/>
  <c r="I119" i="4"/>
  <c r="J119" i="4" s="1"/>
  <c r="K119" i="4"/>
  <c r="L119" i="4"/>
  <c r="M119" i="4"/>
  <c r="N119" i="4"/>
  <c r="O119" i="4"/>
  <c r="P119" i="4"/>
  <c r="Q119" i="4"/>
  <c r="R119" i="4"/>
  <c r="C120" i="4"/>
  <c r="D120" i="4"/>
  <c r="E120" i="4"/>
  <c r="H120" i="4"/>
  <c r="I120" i="4"/>
  <c r="J120" i="4" s="1"/>
  <c r="K120" i="4"/>
  <c r="L120" i="4"/>
  <c r="M120" i="4"/>
  <c r="N120" i="4"/>
  <c r="O120" i="4"/>
  <c r="P120" i="4"/>
  <c r="Q120" i="4"/>
  <c r="R120" i="4"/>
  <c r="C121" i="4"/>
  <c r="D121" i="4"/>
  <c r="E121" i="4"/>
  <c r="H121" i="4"/>
  <c r="I121" i="4"/>
  <c r="J121" i="4" s="1"/>
  <c r="K121" i="4"/>
  <c r="L121" i="4"/>
  <c r="M121" i="4"/>
  <c r="N121" i="4"/>
  <c r="O121" i="4"/>
  <c r="P121" i="4"/>
  <c r="Q121" i="4"/>
  <c r="R121" i="4"/>
  <c r="C122" i="4"/>
  <c r="D122" i="4"/>
  <c r="E122" i="4"/>
  <c r="H122" i="4"/>
  <c r="I122" i="4"/>
  <c r="J122" i="4" s="1"/>
  <c r="K122" i="4"/>
  <c r="L122" i="4"/>
  <c r="M122" i="4"/>
  <c r="N122" i="4"/>
  <c r="O122" i="4"/>
  <c r="P122" i="4"/>
  <c r="Q122" i="4"/>
  <c r="R122" i="4"/>
  <c r="C123" i="4"/>
  <c r="D123" i="4"/>
  <c r="E123" i="4"/>
  <c r="H123" i="4"/>
  <c r="I123" i="4"/>
  <c r="J123" i="4" s="1"/>
  <c r="K123" i="4"/>
  <c r="L123" i="4"/>
  <c r="M123" i="4"/>
  <c r="N123" i="4"/>
  <c r="O123" i="4"/>
  <c r="P123" i="4"/>
  <c r="Q123" i="4"/>
  <c r="R123" i="4"/>
  <c r="C124" i="4"/>
  <c r="D124" i="4"/>
  <c r="E124" i="4"/>
  <c r="H124" i="4"/>
  <c r="I124" i="4"/>
  <c r="J124" i="4" s="1"/>
  <c r="K124" i="4"/>
  <c r="L124" i="4"/>
  <c r="M124" i="4"/>
  <c r="N124" i="4"/>
  <c r="O124" i="4"/>
  <c r="P124" i="4"/>
  <c r="Q124" i="4"/>
  <c r="R124" i="4"/>
  <c r="C125" i="4"/>
  <c r="D125" i="4"/>
  <c r="E125" i="4"/>
  <c r="H125" i="4"/>
  <c r="I125" i="4"/>
  <c r="J125" i="4" s="1"/>
  <c r="K125" i="4"/>
  <c r="L125" i="4"/>
  <c r="M125" i="4"/>
  <c r="N125" i="4"/>
  <c r="O125" i="4"/>
  <c r="P125" i="4"/>
  <c r="Q125" i="4"/>
  <c r="R125" i="4"/>
  <c r="J35" i="2"/>
  <c r="I35" i="2"/>
  <c r="AI124" i="4" l="1"/>
  <c r="AH124" i="4" s="1"/>
  <c r="AI120" i="4"/>
  <c r="AH120" i="4" s="1"/>
  <c r="AI116" i="4"/>
  <c r="AH116" i="4" s="1"/>
  <c r="AI132" i="4"/>
  <c r="AH132" i="4" s="1"/>
  <c r="AI128" i="4"/>
  <c r="AH128" i="4" s="1"/>
  <c r="AI123" i="4"/>
  <c r="AH123" i="4" s="1"/>
  <c r="AI119" i="4"/>
  <c r="AH119" i="4" s="1"/>
  <c r="AI115" i="4"/>
  <c r="AH115" i="4" s="1"/>
  <c r="AI131" i="4"/>
  <c r="AH131" i="4" s="1"/>
  <c r="AI127" i="4"/>
  <c r="AH127" i="4" s="1"/>
  <c r="AI122" i="4"/>
  <c r="AH122" i="4" s="1"/>
  <c r="AI118" i="4"/>
  <c r="AH118" i="4" s="1"/>
  <c r="AI134" i="4"/>
  <c r="AH134" i="4" s="1"/>
  <c r="AI130" i="4"/>
  <c r="AH130" i="4" s="1"/>
  <c r="AI126" i="4"/>
  <c r="AH126" i="4" s="1"/>
  <c r="AI125" i="4"/>
  <c r="AH125" i="4" s="1"/>
  <c r="AI121" i="4"/>
  <c r="AH121" i="4" s="1"/>
  <c r="AI117" i="4"/>
  <c r="AH117" i="4" s="1"/>
  <c r="AI133" i="4"/>
  <c r="AH133" i="4" s="1"/>
  <c r="AI129" i="4"/>
  <c r="AH129" i="4" s="1"/>
  <c r="B5" i="1"/>
  <c r="K6" i="4"/>
  <c r="K7" i="4"/>
  <c r="K8" i="4"/>
  <c r="K9" i="4"/>
  <c r="K10" i="4"/>
  <c r="K11" i="4"/>
  <c r="K12" i="4"/>
  <c r="K13" i="4"/>
  <c r="K14" i="4"/>
  <c r="K15" i="4"/>
  <c r="L6" i="4"/>
  <c r="L7" i="4"/>
  <c r="L8" i="4"/>
  <c r="L9" i="4"/>
  <c r="L10" i="4"/>
  <c r="L11" i="4"/>
  <c r="L12" i="4"/>
  <c r="L13" i="4"/>
  <c r="L14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K82" i="4"/>
  <c r="L82" i="4"/>
  <c r="K83" i="4"/>
  <c r="L83" i="4"/>
  <c r="K84" i="4"/>
  <c r="L84" i="4"/>
  <c r="K85" i="4"/>
  <c r="L85" i="4"/>
  <c r="K86" i="4"/>
  <c r="L86" i="4"/>
  <c r="K87" i="4"/>
  <c r="L87" i="4"/>
  <c r="K88" i="4"/>
  <c r="L88" i="4"/>
  <c r="K89" i="4"/>
  <c r="L89" i="4"/>
  <c r="K90" i="4"/>
  <c r="L90" i="4"/>
  <c r="K91" i="4"/>
  <c r="L91" i="4"/>
  <c r="K92" i="4"/>
  <c r="L92" i="4"/>
  <c r="K93" i="4"/>
  <c r="L93" i="4"/>
  <c r="K94" i="4"/>
  <c r="L94" i="4"/>
  <c r="K95" i="4"/>
  <c r="L95" i="4"/>
  <c r="K96" i="4"/>
  <c r="L96" i="4"/>
  <c r="K97" i="4"/>
  <c r="L97" i="4"/>
  <c r="K98" i="4"/>
  <c r="L98" i="4"/>
  <c r="K99" i="4"/>
  <c r="L99" i="4"/>
  <c r="K100" i="4"/>
  <c r="L100" i="4"/>
  <c r="K101" i="4"/>
  <c r="L101" i="4"/>
  <c r="K102" i="4"/>
  <c r="L102" i="4"/>
  <c r="K103" i="4"/>
  <c r="L103" i="4"/>
  <c r="K104" i="4"/>
  <c r="L104" i="4"/>
  <c r="K105" i="4"/>
  <c r="L105" i="4"/>
  <c r="K106" i="4"/>
  <c r="L106" i="4"/>
  <c r="K107" i="4"/>
  <c r="L107" i="4"/>
  <c r="K108" i="4"/>
  <c r="L108" i="4"/>
  <c r="K109" i="4"/>
  <c r="L109" i="4"/>
  <c r="K110" i="4"/>
  <c r="L110" i="4"/>
  <c r="K111" i="4"/>
  <c r="L111" i="4"/>
  <c r="K112" i="4"/>
  <c r="L112" i="4"/>
  <c r="K113" i="4"/>
  <c r="L113" i="4"/>
  <c r="K114" i="4"/>
  <c r="L114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D76" i="4"/>
  <c r="I76" i="4" l="1"/>
  <c r="J76" i="4" s="1"/>
  <c r="C2" i="4"/>
  <c r="D37" i="2" l="1"/>
  <c r="B37" i="2"/>
  <c r="B80" i="6" s="1"/>
  <c r="B137" i="4"/>
  <c r="C137" i="4"/>
  <c r="D6" i="4"/>
  <c r="E6" i="4"/>
  <c r="H6" i="4"/>
  <c r="I6" i="4"/>
  <c r="J6" i="4" s="1"/>
  <c r="AH6" i="4"/>
  <c r="N6" i="4"/>
  <c r="O6" i="4"/>
  <c r="P6" i="4"/>
  <c r="Q6" i="4"/>
  <c r="R6" i="4"/>
  <c r="D7" i="4"/>
  <c r="E7" i="4"/>
  <c r="H7" i="4"/>
  <c r="I7" i="4"/>
  <c r="J7" i="4" s="1"/>
  <c r="M7" i="4"/>
  <c r="N7" i="4"/>
  <c r="O7" i="4"/>
  <c r="P7" i="4"/>
  <c r="Q7" i="4"/>
  <c r="R7" i="4"/>
  <c r="D8" i="4"/>
  <c r="E8" i="4"/>
  <c r="H8" i="4"/>
  <c r="I8" i="4"/>
  <c r="J8" i="4" s="1"/>
  <c r="M8" i="4"/>
  <c r="N8" i="4"/>
  <c r="O8" i="4"/>
  <c r="P8" i="4"/>
  <c r="Q8" i="4"/>
  <c r="R8" i="4"/>
  <c r="D9" i="4"/>
  <c r="E9" i="4"/>
  <c r="H9" i="4"/>
  <c r="I9" i="4"/>
  <c r="J9" i="4" s="1"/>
  <c r="M9" i="4"/>
  <c r="N9" i="4"/>
  <c r="O9" i="4"/>
  <c r="P9" i="4"/>
  <c r="Q9" i="4"/>
  <c r="R9" i="4"/>
  <c r="D10" i="4"/>
  <c r="E10" i="4"/>
  <c r="H10" i="4"/>
  <c r="I10" i="4"/>
  <c r="J10" i="4" s="1"/>
  <c r="M10" i="4"/>
  <c r="N10" i="4"/>
  <c r="O10" i="4"/>
  <c r="P10" i="4"/>
  <c r="Q10" i="4"/>
  <c r="R10" i="4"/>
  <c r="D11" i="4"/>
  <c r="E11" i="4"/>
  <c r="H11" i="4"/>
  <c r="I11" i="4"/>
  <c r="J11" i="4" s="1"/>
  <c r="M11" i="4"/>
  <c r="N11" i="4"/>
  <c r="O11" i="4"/>
  <c r="P11" i="4"/>
  <c r="Q11" i="4"/>
  <c r="R11" i="4"/>
  <c r="D12" i="4"/>
  <c r="E12" i="4"/>
  <c r="H12" i="4"/>
  <c r="I12" i="4"/>
  <c r="J12" i="4" s="1"/>
  <c r="M12" i="4"/>
  <c r="N12" i="4"/>
  <c r="O12" i="4"/>
  <c r="P12" i="4"/>
  <c r="Q12" i="4"/>
  <c r="R12" i="4"/>
  <c r="D13" i="4"/>
  <c r="E13" i="4"/>
  <c r="H13" i="4"/>
  <c r="I13" i="4"/>
  <c r="J13" i="4" s="1"/>
  <c r="M13" i="4"/>
  <c r="N13" i="4"/>
  <c r="O13" i="4"/>
  <c r="P13" i="4"/>
  <c r="Q13" i="4"/>
  <c r="R13" i="4"/>
  <c r="D14" i="4"/>
  <c r="E14" i="4"/>
  <c r="H14" i="4"/>
  <c r="I14" i="4"/>
  <c r="J14" i="4" s="1"/>
  <c r="M14" i="4"/>
  <c r="N14" i="4"/>
  <c r="O14" i="4"/>
  <c r="P14" i="4"/>
  <c r="Q14" i="4"/>
  <c r="R14" i="4"/>
  <c r="D15" i="4"/>
  <c r="E15" i="4"/>
  <c r="H15" i="4"/>
  <c r="I15" i="4"/>
  <c r="J15" i="4" s="1"/>
  <c r="M15" i="4"/>
  <c r="N15" i="4"/>
  <c r="O15" i="4"/>
  <c r="P15" i="4"/>
  <c r="Q15" i="4"/>
  <c r="R15" i="4"/>
  <c r="D16" i="4"/>
  <c r="E16" i="4"/>
  <c r="H16" i="4"/>
  <c r="I16" i="4"/>
  <c r="J16" i="4" s="1"/>
  <c r="M16" i="4"/>
  <c r="N16" i="4"/>
  <c r="O16" i="4"/>
  <c r="P16" i="4"/>
  <c r="Q16" i="4"/>
  <c r="R16" i="4"/>
  <c r="D17" i="4"/>
  <c r="E17" i="4"/>
  <c r="H17" i="4"/>
  <c r="I17" i="4"/>
  <c r="J17" i="4" s="1"/>
  <c r="M17" i="4"/>
  <c r="N17" i="4"/>
  <c r="O17" i="4"/>
  <c r="P17" i="4"/>
  <c r="Q17" i="4"/>
  <c r="R17" i="4"/>
  <c r="D18" i="4"/>
  <c r="E18" i="4"/>
  <c r="H18" i="4"/>
  <c r="I18" i="4"/>
  <c r="J18" i="4" s="1"/>
  <c r="M18" i="4"/>
  <c r="N18" i="4"/>
  <c r="O18" i="4"/>
  <c r="P18" i="4"/>
  <c r="Q18" i="4"/>
  <c r="R18" i="4"/>
  <c r="D19" i="4"/>
  <c r="E19" i="4"/>
  <c r="H19" i="4"/>
  <c r="I19" i="4"/>
  <c r="J19" i="4" s="1"/>
  <c r="M19" i="4"/>
  <c r="N19" i="4"/>
  <c r="O19" i="4"/>
  <c r="P19" i="4"/>
  <c r="Q19" i="4"/>
  <c r="R19" i="4"/>
  <c r="D20" i="4"/>
  <c r="E20" i="4"/>
  <c r="H20" i="4"/>
  <c r="I20" i="4"/>
  <c r="J20" i="4" s="1"/>
  <c r="M20" i="4"/>
  <c r="N20" i="4"/>
  <c r="O20" i="4"/>
  <c r="P20" i="4"/>
  <c r="Q20" i="4"/>
  <c r="R20" i="4"/>
  <c r="D21" i="4"/>
  <c r="E21" i="4"/>
  <c r="H21" i="4"/>
  <c r="I21" i="4"/>
  <c r="J21" i="4" s="1"/>
  <c r="M21" i="4"/>
  <c r="N21" i="4"/>
  <c r="O21" i="4"/>
  <c r="P21" i="4"/>
  <c r="Q21" i="4"/>
  <c r="R21" i="4"/>
  <c r="D22" i="4"/>
  <c r="E22" i="4"/>
  <c r="H22" i="4"/>
  <c r="I22" i="4"/>
  <c r="J22" i="4" s="1"/>
  <c r="M22" i="4"/>
  <c r="N22" i="4"/>
  <c r="O22" i="4"/>
  <c r="P22" i="4"/>
  <c r="Q22" i="4"/>
  <c r="R22" i="4"/>
  <c r="D23" i="4"/>
  <c r="E23" i="4"/>
  <c r="H23" i="4"/>
  <c r="I23" i="4"/>
  <c r="J23" i="4" s="1"/>
  <c r="M23" i="4"/>
  <c r="N23" i="4"/>
  <c r="O23" i="4"/>
  <c r="P23" i="4"/>
  <c r="Q23" i="4"/>
  <c r="R23" i="4"/>
  <c r="D24" i="4"/>
  <c r="E24" i="4"/>
  <c r="H24" i="4"/>
  <c r="I24" i="4"/>
  <c r="J24" i="4" s="1"/>
  <c r="M24" i="4"/>
  <c r="N24" i="4"/>
  <c r="O24" i="4"/>
  <c r="P24" i="4"/>
  <c r="Q24" i="4"/>
  <c r="R24" i="4"/>
  <c r="D25" i="4"/>
  <c r="E25" i="4"/>
  <c r="H25" i="4"/>
  <c r="I25" i="4"/>
  <c r="J25" i="4" s="1"/>
  <c r="M25" i="4"/>
  <c r="N25" i="4"/>
  <c r="O25" i="4"/>
  <c r="P25" i="4"/>
  <c r="Q25" i="4"/>
  <c r="R25" i="4"/>
  <c r="D26" i="4"/>
  <c r="E26" i="4"/>
  <c r="H26" i="4"/>
  <c r="I26" i="4"/>
  <c r="J26" i="4" s="1"/>
  <c r="M26" i="4"/>
  <c r="N26" i="4"/>
  <c r="O26" i="4"/>
  <c r="P26" i="4"/>
  <c r="Q26" i="4"/>
  <c r="R26" i="4"/>
  <c r="D27" i="4"/>
  <c r="E27" i="4"/>
  <c r="H27" i="4"/>
  <c r="I27" i="4"/>
  <c r="J27" i="4" s="1"/>
  <c r="M27" i="4"/>
  <c r="N27" i="4"/>
  <c r="O27" i="4"/>
  <c r="P27" i="4"/>
  <c r="Q27" i="4"/>
  <c r="R27" i="4"/>
  <c r="D28" i="4"/>
  <c r="E28" i="4"/>
  <c r="H28" i="4"/>
  <c r="I28" i="4"/>
  <c r="J28" i="4" s="1"/>
  <c r="M28" i="4"/>
  <c r="N28" i="4"/>
  <c r="O28" i="4"/>
  <c r="P28" i="4"/>
  <c r="Q28" i="4"/>
  <c r="R28" i="4"/>
  <c r="D29" i="4"/>
  <c r="E29" i="4"/>
  <c r="H29" i="4"/>
  <c r="I29" i="4"/>
  <c r="J29" i="4" s="1"/>
  <c r="M29" i="4"/>
  <c r="N29" i="4"/>
  <c r="O29" i="4"/>
  <c r="P29" i="4"/>
  <c r="Q29" i="4"/>
  <c r="R29" i="4"/>
  <c r="D30" i="4"/>
  <c r="E30" i="4"/>
  <c r="H30" i="4"/>
  <c r="I30" i="4"/>
  <c r="J30" i="4" s="1"/>
  <c r="M30" i="4"/>
  <c r="N30" i="4"/>
  <c r="O30" i="4"/>
  <c r="P30" i="4"/>
  <c r="Q30" i="4"/>
  <c r="R30" i="4"/>
  <c r="D31" i="4"/>
  <c r="E31" i="4"/>
  <c r="H31" i="4"/>
  <c r="I31" i="4"/>
  <c r="J31" i="4" s="1"/>
  <c r="M31" i="4"/>
  <c r="N31" i="4"/>
  <c r="O31" i="4"/>
  <c r="P31" i="4"/>
  <c r="Q31" i="4"/>
  <c r="R31" i="4"/>
  <c r="D32" i="4"/>
  <c r="E32" i="4"/>
  <c r="H32" i="4"/>
  <c r="I32" i="4"/>
  <c r="J32" i="4" s="1"/>
  <c r="M32" i="4"/>
  <c r="N32" i="4"/>
  <c r="O32" i="4"/>
  <c r="P32" i="4"/>
  <c r="Q32" i="4"/>
  <c r="R32" i="4"/>
  <c r="D33" i="4"/>
  <c r="E33" i="4"/>
  <c r="H33" i="4"/>
  <c r="I33" i="4"/>
  <c r="J33" i="4" s="1"/>
  <c r="M33" i="4"/>
  <c r="N33" i="4"/>
  <c r="O33" i="4"/>
  <c r="P33" i="4"/>
  <c r="Q33" i="4"/>
  <c r="R33" i="4"/>
  <c r="D34" i="4"/>
  <c r="E34" i="4"/>
  <c r="H34" i="4"/>
  <c r="I34" i="4"/>
  <c r="J34" i="4" s="1"/>
  <c r="M34" i="4"/>
  <c r="N34" i="4"/>
  <c r="O34" i="4"/>
  <c r="P34" i="4"/>
  <c r="Q34" i="4"/>
  <c r="R34" i="4"/>
  <c r="D35" i="4"/>
  <c r="E35" i="4"/>
  <c r="H35" i="4"/>
  <c r="I35" i="4"/>
  <c r="J35" i="4" s="1"/>
  <c r="M35" i="4"/>
  <c r="N35" i="4"/>
  <c r="O35" i="4"/>
  <c r="P35" i="4"/>
  <c r="Q35" i="4"/>
  <c r="R35" i="4"/>
  <c r="D36" i="4"/>
  <c r="E36" i="4"/>
  <c r="H36" i="4"/>
  <c r="I36" i="4"/>
  <c r="J36" i="4" s="1"/>
  <c r="M36" i="4"/>
  <c r="N36" i="4"/>
  <c r="O36" i="4"/>
  <c r="P36" i="4"/>
  <c r="Q36" i="4"/>
  <c r="R36" i="4"/>
  <c r="D37" i="4"/>
  <c r="E37" i="4"/>
  <c r="H37" i="4"/>
  <c r="I37" i="4"/>
  <c r="J37" i="4" s="1"/>
  <c r="M37" i="4"/>
  <c r="N37" i="4"/>
  <c r="O37" i="4"/>
  <c r="P37" i="4"/>
  <c r="Q37" i="4"/>
  <c r="R37" i="4"/>
  <c r="D38" i="4"/>
  <c r="E38" i="4"/>
  <c r="H38" i="4"/>
  <c r="I38" i="4"/>
  <c r="J38" i="4" s="1"/>
  <c r="M38" i="4"/>
  <c r="N38" i="4"/>
  <c r="O38" i="4"/>
  <c r="P38" i="4"/>
  <c r="Q38" i="4"/>
  <c r="R38" i="4"/>
  <c r="D39" i="4"/>
  <c r="E39" i="4"/>
  <c r="H39" i="4"/>
  <c r="I39" i="4"/>
  <c r="J39" i="4" s="1"/>
  <c r="M39" i="4"/>
  <c r="N39" i="4"/>
  <c r="O39" i="4"/>
  <c r="P39" i="4"/>
  <c r="Q39" i="4"/>
  <c r="R39" i="4"/>
  <c r="D40" i="4"/>
  <c r="E40" i="4"/>
  <c r="H40" i="4"/>
  <c r="I40" i="4"/>
  <c r="J40" i="4" s="1"/>
  <c r="M40" i="4"/>
  <c r="N40" i="4"/>
  <c r="O40" i="4"/>
  <c r="P40" i="4"/>
  <c r="Q40" i="4"/>
  <c r="R40" i="4"/>
  <c r="D41" i="4"/>
  <c r="E41" i="4"/>
  <c r="H41" i="4"/>
  <c r="I41" i="4"/>
  <c r="J41" i="4" s="1"/>
  <c r="M41" i="4"/>
  <c r="N41" i="4"/>
  <c r="O41" i="4"/>
  <c r="P41" i="4"/>
  <c r="Q41" i="4"/>
  <c r="R41" i="4"/>
  <c r="D42" i="4"/>
  <c r="E42" i="4"/>
  <c r="H42" i="4"/>
  <c r="I42" i="4"/>
  <c r="J42" i="4" s="1"/>
  <c r="M42" i="4"/>
  <c r="N42" i="4"/>
  <c r="O42" i="4"/>
  <c r="P42" i="4"/>
  <c r="Q42" i="4"/>
  <c r="R42" i="4"/>
  <c r="D43" i="4"/>
  <c r="E43" i="4"/>
  <c r="H43" i="4"/>
  <c r="I43" i="4"/>
  <c r="J43" i="4" s="1"/>
  <c r="M43" i="4"/>
  <c r="N43" i="4"/>
  <c r="O43" i="4"/>
  <c r="P43" i="4"/>
  <c r="Q43" i="4"/>
  <c r="R43" i="4"/>
  <c r="D44" i="4"/>
  <c r="E44" i="4"/>
  <c r="H44" i="4"/>
  <c r="I44" i="4"/>
  <c r="J44" i="4" s="1"/>
  <c r="M44" i="4"/>
  <c r="N44" i="4"/>
  <c r="O44" i="4"/>
  <c r="P44" i="4"/>
  <c r="Q44" i="4"/>
  <c r="R44" i="4"/>
  <c r="D45" i="4"/>
  <c r="E45" i="4"/>
  <c r="H45" i="4"/>
  <c r="I45" i="4"/>
  <c r="J45" i="4" s="1"/>
  <c r="M45" i="4"/>
  <c r="N45" i="4"/>
  <c r="O45" i="4"/>
  <c r="P45" i="4"/>
  <c r="Q45" i="4"/>
  <c r="R45" i="4"/>
  <c r="D46" i="4"/>
  <c r="E46" i="4"/>
  <c r="H46" i="4"/>
  <c r="I46" i="4"/>
  <c r="J46" i="4" s="1"/>
  <c r="M46" i="4"/>
  <c r="N46" i="4"/>
  <c r="O46" i="4"/>
  <c r="P46" i="4"/>
  <c r="Q46" i="4"/>
  <c r="R46" i="4"/>
  <c r="D47" i="4"/>
  <c r="E47" i="4"/>
  <c r="H47" i="4"/>
  <c r="I47" i="4"/>
  <c r="J47" i="4" s="1"/>
  <c r="M47" i="4"/>
  <c r="N47" i="4"/>
  <c r="O47" i="4"/>
  <c r="P47" i="4"/>
  <c r="Q47" i="4"/>
  <c r="R47" i="4"/>
  <c r="D48" i="4"/>
  <c r="E48" i="4"/>
  <c r="H48" i="4"/>
  <c r="I48" i="4"/>
  <c r="J48" i="4" s="1"/>
  <c r="M48" i="4"/>
  <c r="N48" i="4"/>
  <c r="O48" i="4"/>
  <c r="P48" i="4"/>
  <c r="Q48" i="4"/>
  <c r="R48" i="4"/>
  <c r="D49" i="4"/>
  <c r="E49" i="4"/>
  <c r="H49" i="4"/>
  <c r="I49" i="4"/>
  <c r="J49" i="4" s="1"/>
  <c r="M49" i="4"/>
  <c r="N49" i="4"/>
  <c r="O49" i="4"/>
  <c r="P49" i="4"/>
  <c r="Q49" i="4"/>
  <c r="R49" i="4"/>
  <c r="D50" i="4"/>
  <c r="E50" i="4"/>
  <c r="H50" i="4"/>
  <c r="I50" i="4"/>
  <c r="J50" i="4" s="1"/>
  <c r="M50" i="4"/>
  <c r="N50" i="4"/>
  <c r="O50" i="4"/>
  <c r="P50" i="4"/>
  <c r="Q50" i="4"/>
  <c r="R50" i="4"/>
  <c r="D51" i="4"/>
  <c r="E51" i="4"/>
  <c r="H51" i="4"/>
  <c r="I51" i="4"/>
  <c r="J51" i="4" s="1"/>
  <c r="M51" i="4"/>
  <c r="N51" i="4"/>
  <c r="O51" i="4"/>
  <c r="P51" i="4"/>
  <c r="Q51" i="4"/>
  <c r="R51" i="4"/>
  <c r="D52" i="4"/>
  <c r="E52" i="4"/>
  <c r="H52" i="4"/>
  <c r="I52" i="4"/>
  <c r="J52" i="4" s="1"/>
  <c r="M52" i="4"/>
  <c r="N52" i="4"/>
  <c r="O52" i="4"/>
  <c r="P52" i="4"/>
  <c r="Q52" i="4"/>
  <c r="R52" i="4"/>
  <c r="D53" i="4"/>
  <c r="E53" i="4"/>
  <c r="H53" i="4"/>
  <c r="I53" i="4"/>
  <c r="J53" i="4" s="1"/>
  <c r="M53" i="4"/>
  <c r="N53" i="4"/>
  <c r="O53" i="4"/>
  <c r="P53" i="4"/>
  <c r="Q53" i="4"/>
  <c r="R53" i="4"/>
  <c r="D54" i="4"/>
  <c r="E54" i="4"/>
  <c r="H54" i="4"/>
  <c r="I54" i="4"/>
  <c r="J54" i="4" s="1"/>
  <c r="M54" i="4"/>
  <c r="N54" i="4"/>
  <c r="O54" i="4"/>
  <c r="P54" i="4"/>
  <c r="Q54" i="4"/>
  <c r="R54" i="4"/>
  <c r="D55" i="4"/>
  <c r="E55" i="4"/>
  <c r="H55" i="4"/>
  <c r="I55" i="4"/>
  <c r="J55" i="4" s="1"/>
  <c r="M55" i="4"/>
  <c r="N55" i="4"/>
  <c r="O55" i="4"/>
  <c r="P55" i="4"/>
  <c r="Q55" i="4"/>
  <c r="R55" i="4"/>
  <c r="D56" i="4"/>
  <c r="E56" i="4"/>
  <c r="H56" i="4"/>
  <c r="I56" i="4"/>
  <c r="J56" i="4" s="1"/>
  <c r="M56" i="4"/>
  <c r="N56" i="4"/>
  <c r="O56" i="4"/>
  <c r="P56" i="4"/>
  <c r="Q56" i="4"/>
  <c r="R56" i="4"/>
  <c r="D57" i="4"/>
  <c r="E57" i="4"/>
  <c r="H57" i="4"/>
  <c r="I57" i="4"/>
  <c r="J57" i="4" s="1"/>
  <c r="M57" i="4"/>
  <c r="N57" i="4"/>
  <c r="O57" i="4"/>
  <c r="P57" i="4"/>
  <c r="Q57" i="4"/>
  <c r="R57" i="4"/>
  <c r="D58" i="4"/>
  <c r="E58" i="4"/>
  <c r="H58" i="4"/>
  <c r="I58" i="4"/>
  <c r="J58" i="4" s="1"/>
  <c r="M58" i="4"/>
  <c r="N58" i="4"/>
  <c r="O58" i="4"/>
  <c r="P58" i="4"/>
  <c r="Q58" i="4"/>
  <c r="R58" i="4"/>
  <c r="D59" i="4"/>
  <c r="E59" i="4"/>
  <c r="H59" i="4"/>
  <c r="I59" i="4"/>
  <c r="J59" i="4" s="1"/>
  <c r="M59" i="4"/>
  <c r="N59" i="4"/>
  <c r="O59" i="4"/>
  <c r="P59" i="4"/>
  <c r="Q59" i="4"/>
  <c r="R59" i="4"/>
  <c r="D60" i="4"/>
  <c r="E60" i="4"/>
  <c r="H60" i="4"/>
  <c r="I60" i="4"/>
  <c r="J60" i="4" s="1"/>
  <c r="M60" i="4"/>
  <c r="N60" i="4"/>
  <c r="O60" i="4"/>
  <c r="P60" i="4"/>
  <c r="Q60" i="4"/>
  <c r="R60" i="4"/>
  <c r="D61" i="4"/>
  <c r="E61" i="4"/>
  <c r="H61" i="4"/>
  <c r="I61" i="4"/>
  <c r="J61" i="4" s="1"/>
  <c r="M61" i="4"/>
  <c r="N61" i="4"/>
  <c r="O61" i="4"/>
  <c r="P61" i="4"/>
  <c r="Q61" i="4"/>
  <c r="R61" i="4"/>
  <c r="D62" i="4"/>
  <c r="E62" i="4"/>
  <c r="H62" i="4"/>
  <c r="I62" i="4"/>
  <c r="J62" i="4" s="1"/>
  <c r="M62" i="4"/>
  <c r="N62" i="4"/>
  <c r="O62" i="4"/>
  <c r="P62" i="4"/>
  <c r="Q62" i="4"/>
  <c r="R62" i="4"/>
  <c r="D63" i="4"/>
  <c r="E63" i="4"/>
  <c r="H63" i="4"/>
  <c r="I63" i="4"/>
  <c r="J63" i="4" s="1"/>
  <c r="M63" i="4"/>
  <c r="N63" i="4"/>
  <c r="O63" i="4"/>
  <c r="P63" i="4"/>
  <c r="Q63" i="4"/>
  <c r="R63" i="4"/>
  <c r="D64" i="4"/>
  <c r="E64" i="4"/>
  <c r="H64" i="4"/>
  <c r="I64" i="4"/>
  <c r="J64" i="4" s="1"/>
  <c r="M64" i="4"/>
  <c r="N64" i="4"/>
  <c r="O64" i="4"/>
  <c r="P64" i="4"/>
  <c r="Q64" i="4"/>
  <c r="R64" i="4"/>
  <c r="D65" i="4"/>
  <c r="E65" i="4"/>
  <c r="H65" i="4"/>
  <c r="I65" i="4"/>
  <c r="J65" i="4" s="1"/>
  <c r="M65" i="4"/>
  <c r="N65" i="4"/>
  <c r="O65" i="4"/>
  <c r="P65" i="4"/>
  <c r="Q65" i="4"/>
  <c r="R65" i="4"/>
  <c r="D66" i="4"/>
  <c r="E66" i="4"/>
  <c r="H66" i="4"/>
  <c r="I66" i="4"/>
  <c r="J66" i="4" s="1"/>
  <c r="M66" i="4"/>
  <c r="N66" i="4"/>
  <c r="O66" i="4"/>
  <c r="P66" i="4"/>
  <c r="Q66" i="4"/>
  <c r="R66" i="4"/>
  <c r="D67" i="4"/>
  <c r="E67" i="4"/>
  <c r="H67" i="4"/>
  <c r="I67" i="4"/>
  <c r="J67" i="4" s="1"/>
  <c r="M67" i="4"/>
  <c r="N67" i="4"/>
  <c r="O67" i="4"/>
  <c r="P67" i="4"/>
  <c r="Q67" i="4"/>
  <c r="R67" i="4"/>
  <c r="D68" i="4"/>
  <c r="E68" i="4"/>
  <c r="H68" i="4"/>
  <c r="I68" i="4"/>
  <c r="J68" i="4" s="1"/>
  <c r="M68" i="4"/>
  <c r="N68" i="4"/>
  <c r="O68" i="4"/>
  <c r="P68" i="4"/>
  <c r="Q68" i="4"/>
  <c r="R68" i="4"/>
  <c r="D69" i="4"/>
  <c r="E69" i="4"/>
  <c r="H69" i="4"/>
  <c r="I69" i="4"/>
  <c r="J69" i="4" s="1"/>
  <c r="M69" i="4"/>
  <c r="N69" i="4"/>
  <c r="O69" i="4"/>
  <c r="P69" i="4"/>
  <c r="Q69" i="4"/>
  <c r="R69" i="4"/>
  <c r="D70" i="4"/>
  <c r="E70" i="4"/>
  <c r="H70" i="4"/>
  <c r="I70" i="4"/>
  <c r="J70" i="4" s="1"/>
  <c r="M70" i="4"/>
  <c r="N70" i="4"/>
  <c r="O70" i="4"/>
  <c r="P70" i="4"/>
  <c r="Q70" i="4"/>
  <c r="R70" i="4"/>
  <c r="D71" i="4"/>
  <c r="E71" i="4"/>
  <c r="H71" i="4"/>
  <c r="I71" i="4"/>
  <c r="J71" i="4" s="1"/>
  <c r="M71" i="4"/>
  <c r="N71" i="4"/>
  <c r="O71" i="4"/>
  <c r="P71" i="4"/>
  <c r="Q71" i="4"/>
  <c r="R71" i="4"/>
  <c r="D72" i="4"/>
  <c r="E72" i="4"/>
  <c r="H72" i="4"/>
  <c r="I72" i="4"/>
  <c r="J72" i="4" s="1"/>
  <c r="M72" i="4"/>
  <c r="N72" i="4"/>
  <c r="O72" i="4"/>
  <c r="P72" i="4"/>
  <c r="Q72" i="4"/>
  <c r="R72" i="4"/>
  <c r="D73" i="4"/>
  <c r="E73" i="4"/>
  <c r="H73" i="4"/>
  <c r="I73" i="4"/>
  <c r="J73" i="4" s="1"/>
  <c r="M73" i="4"/>
  <c r="N73" i="4"/>
  <c r="O73" i="4"/>
  <c r="P73" i="4"/>
  <c r="Q73" i="4"/>
  <c r="R73" i="4"/>
  <c r="D74" i="4"/>
  <c r="E74" i="4"/>
  <c r="H74" i="4"/>
  <c r="I74" i="4"/>
  <c r="J74" i="4" s="1"/>
  <c r="M74" i="4"/>
  <c r="N74" i="4"/>
  <c r="O74" i="4"/>
  <c r="P74" i="4"/>
  <c r="Q74" i="4"/>
  <c r="R74" i="4"/>
  <c r="D75" i="4"/>
  <c r="E75" i="4"/>
  <c r="H75" i="4"/>
  <c r="I75" i="4"/>
  <c r="J75" i="4" s="1"/>
  <c r="M75" i="4"/>
  <c r="N75" i="4"/>
  <c r="O75" i="4"/>
  <c r="P75" i="4"/>
  <c r="Q75" i="4"/>
  <c r="R75" i="4"/>
  <c r="E76" i="4"/>
  <c r="H76" i="4"/>
  <c r="M76" i="4"/>
  <c r="N76" i="4"/>
  <c r="O76" i="4"/>
  <c r="P76" i="4"/>
  <c r="Q76" i="4"/>
  <c r="R76" i="4"/>
  <c r="C77" i="4"/>
  <c r="D77" i="4"/>
  <c r="E77" i="4"/>
  <c r="H77" i="4"/>
  <c r="I77" i="4"/>
  <c r="J77" i="4" s="1"/>
  <c r="M77" i="4"/>
  <c r="N77" i="4"/>
  <c r="O77" i="4"/>
  <c r="P77" i="4"/>
  <c r="Q77" i="4"/>
  <c r="R77" i="4"/>
  <c r="C78" i="4"/>
  <c r="D78" i="4"/>
  <c r="E78" i="4"/>
  <c r="H78" i="4"/>
  <c r="I78" i="4"/>
  <c r="J78" i="4" s="1"/>
  <c r="M78" i="4"/>
  <c r="N78" i="4"/>
  <c r="O78" i="4"/>
  <c r="P78" i="4"/>
  <c r="Q78" i="4"/>
  <c r="R78" i="4"/>
  <c r="C79" i="4"/>
  <c r="D79" i="4"/>
  <c r="E79" i="4"/>
  <c r="H79" i="4"/>
  <c r="I79" i="4"/>
  <c r="J79" i="4" s="1"/>
  <c r="M79" i="4"/>
  <c r="N79" i="4"/>
  <c r="O79" i="4"/>
  <c r="P79" i="4"/>
  <c r="Q79" i="4"/>
  <c r="R79" i="4"/>
  <c r="C80" i="4"/>
  <c r="D80" i="4"/>
  <c r="E80" i="4"/>
  <c r="H80" i="4"/>
  <c r="I80" i="4"/>
  <c r="J80" i="4" s="1"/>
  <c r="M80" i="4"/>
  <c r="N80" i="4"/>
  <c r="O80" i="4"/>
  <c r="P80" i="4"/>
  <c r="Q80" i="4"/>
  <c r="R80" i="4"/>
  <c r="C81" i="4"/>
  <c r="D81" i="4"/>
  <c r="E81" i="4"/>
  <c r="H81" i="4"/>
  <c r="I81" i="4"/>
  <c r="J81" i="4" s="1"/>
  <c r="M81" i="4"/>
  <c r="N81" i="4"/>
  <c r="O81" i="4"/>
  <c r="P81" i="4"/>
  <c r="Q81" i="4"/>
  <c r="R81" i="4"/>
  <c r="C82" i="4"/>
  <c r="D82" i="4"/>
  <c r="E82" i="4"/>
  <c r="H82" i="4"/>
  <c r="I82" i="4"/>
  <c r="J82" i="4" s="1"/>
  <c r="M82" i="4"/>
  <c r="N82" i="4"/>
  <c r="O82" i="4"/>
  <c r="P82" i="4"/>
  <c r="Q82" i="4"/>
  <c r="R82" i="4"/>
  <c r="C83" i="4"/>
  <c r="D83" i="4"/>
  <c r="E83" i="4"/>
  <c r="H83" i="4"/>
  <c r="I83" i="4"/>
  <c r="J83" i="4" s="1"/>
  <c r="M83" i="4"/>
  <c r="N83" i="4"/>
  <c r="O83" i="4"/>
  <c r="P83" i="4"/>
  <c r="Q83" i="4"/>
  <c r="R83" i="4"/>
  <c r="C84" i="4"/>
  <c r="D84" i="4"/>
  <c r="E84" i="4"/>
  <c r="H84" i="4"/>
  <c r="I84" i="4"/>
  <c r="J84" i="4" s="1"/>
  <c r="M84" i="4"/>
  <c r="N84" i="4"/>
  <c r="O84" i="4"/>
  <c r="P84" i="4"/>
  <c r="Q84" i="4"/>
  <c r="R84" i="4"/>
  <c r="C85" i="4"/>
  <c r="D85" i="4"/>
  <c r="E85" i="4"/>
  <c r="H85" i="4"/>
  <c r="I85" i="4"/>
  <c r="J85" i="4" s="1"/>
  <c r="M85" i="4"/>
  <c r="N85" i="4"/>
  <c r="O85" i="4"/>
  <c r="P85" i="4"/>
  <c r="Q85" i="4"/>
  <c r="R85" i="4"/>
  <c r="C86" i="4"/>
  <c r="D86" i="4"/>
  <c r="E86" i="4"/>
  <c r="H86" i="4"/>
  <c r="I86" i="4"/>
  <c r="J86" i="4" s="1"/>
  <c r="M86" i="4"/>
  <c r="N86" i="4"/>
  <c r="O86" i="4"/>
  <c r="P86" i="4"/>
  <c r="Q86" i="4"/>
  <c r="R86" i="4"/>
  <c r="C87" i="4"/>
  <c r="D87" i="4"/>
  <c r="E87" i="4"/>
  <c r="H87" i="4"/>
  <c r="I87" i="4"/>
  <c r="J87" i="4" s="1"/>
  <c r="M87" i="4"/>
  <c r="N87" i="4"/>
  <c r="O87" i="4"/>
  <c r="P87" i="4"/>
  <c r="Q87" i="4"/>
  <c r="R87" i="4"/>
  <c r="C88" i="4"/>
  <c r="D88" i="4"/>
  <c r="E88" i="4"/>
  <c r="H88" i="4"/>
  <c r="I88" i="4"/>
  <c r="J88" i="4" s="1"/>
  <c r="M88" i="4"/>
  <c r="N88" i="4"/>
  <c r="O88" i="4"/>
  <c r="P88" i="4"/>
  <c r="Q88" i="4"/>
  <c r="R88" i="4"/>
  <c r="C89" i="4"/>
  <c r="D89" i="4"/>
  <c r="E89" i="4"/>
  <c r="H89" i="4"/>
  <c r="I89" i="4"/>
  <c r="J89" i="4" s="1"/>
  <c r="M89" i="4"/>
  <c r="N89" i="4"/>
  <c r="O89" i="4"/>
  <c r="P89" i="4"/>
  <c r="Q89" i="4"/>
  <c r="R89" i="4"/>
  <c r="C90" i="4"/>
  <c r="D90" i="4"/>
  <c r="E90" i="4"/>
  <c r="H90" i="4"/>
  <c r="I90" i="4"/>
  <c r="J90" i="4" s="1"/>
  <c r="M90" i="4"/>
  <c r="N90" i="4"/>
  <c r="O90" i="4"/>
  <c r="P90" i="4"/>
  <c r="Q90" i="4"/>
  <c r="R90" i="4"/>
  <c r="C91" i="4"/>
  <c r="D91" i="4"/>
  <c r="E91" i="4"/>
  <c r="H91" i="4"/>
  <c r="I91" i="4"/>
  <c r="J91" i="4" s="1"/>
  <c r="M91" i="4"/>
  <c r="N91" i="4"/>
  <c r="O91" i="4"/>
  <c r="P91" i="4"/>
  <c r="Q91" i="4"/>
  <c r="R91" i="4"/>
  <c r="C92" i="4"/>
  <c r="D92" i="4"/>
  <c r="E92" i="4"/>
  <c r="H92" i="4"/>
  <c r="I92" i="4"/>
  <c r="J92" i="4" s="1"/>
  <c r="M92" i="4"/>
  <c r="N92" i="4"/>
  <c r="O92" i="4"/>
  <c r="P92" i="4"/>
  <c r="Q92" i="4"/>
  <c r="R92" i="4"/>
  <c r="C93" i="4"/>
  <c r="D93" i="4"/>
  <c r="E93" i="4"/>
  <c r="H93" i="4"/>
  <c r="I93" i="4"/>
  <c r="J93" i="4" s="1"/>
  <c r="M93" i="4"/>
  <c r="N93" i="4"/>
  <c r="O93" i="4"/>
  <c r="P93" i="4"/>
  <c r="Q93" i="4"/>
  <c r="R93" i="4"/>
  <c r="C94" i="4"/>
  <c r="D94" i="4"/>
  <c r="E94" i="4"/>
  <c r="H94" i="4"/>
  <c r="I94" i="4"/>
  <c r="J94" i="4" s="1"/>
  <c r="N94" i="4"/>
  <c r="O94" i="4"/>
  <c r="P94" i="4"/>
  <c r="Q94" i="4"/>
  <c r="R94" i="4"/>
  <c r="C95" i="4"/>
  <c r="D95" i="4"/>
  <c r="E95" i="4"/>
  <c r="H95" i="4"/>
  <c r="I95" i="4"/>
  <c r="J95" i="4" s="1"/>
  <c r="M95" i="4"/>
  <c r="N95" i="4"/>
  <c r="O95" i="4"/>
  <c r="P95" i="4"/>
  <c r="Q95" i="4"/>
  <c r="R95" i="4"/>
  <c r="C96" i="4"/>
  <c r="D96" i="4"/>
  <c r="E96" i="4"/>
  <c r="H96" i="4"/>
  <c r="I96" i="4"/>
  <c r="J96" i="4" s="1"/>
  <c r="M96" i="4"/>
  <c r="N96" i="4"/>
  <c r="O96" i="4"/>
  <c r="P96" i="4"/>
  <c r="Q96" i="4"/>
  <c r="R96" i="4"/>
  <c r="C97" i="4"/>
  <c r="D97" i="4"/>
  <c r="E97" i="4"/>
  <c r="H97" i="4"/>
  <c r="I97" i="4"/>
  <c r="J97" i="4" s="1"/>
  <c r="M97" i="4"/>
  <c r="N97" i="4"/>
  <c r="O97" i="4"/>
  <c r="P97" i="4"/>
  <c r="Q97" i="4"/>
  <c r="R97" i="4"/>
  <c r="C98" i="4"/>
  <c r="D98" i="4"/>
  <c r="E98" i="4"/>
  <c r="H98" i="4"/>
  <c r="I98" i="4"/>
  <c r="J98" i="4" s="1"/>
  <c r="M98" i="4"/>
  <c r="N98" i="4"/>
  <c r="O98" i="4"/>
  <c r="P98" i="4"/>
  <c r="Q98" i="4"/>
  <c r="R98" i="4"/>
  <c r="C99" i="4"/>
  <c r="D99" i="4"/>
  <c r="E99" i="4"/>
  <c r="H99" i="4"/>
  <c r="I99" i="4"/>
  <c r="J99" i="4" s="1"/>
  <c r="M99" i="4"/>
  <c r="N99" i="4"/>
  <c r="O99" i="4"/>
  <c r="P99" i="4"/>
  <c r="Q99" i="4"/>
  <c r="R99" i="4"/>
  <c r="C100" i="4"/>
  <c r="D100" i="4"/>
  <c r="E100" i="4"/>
  <c r="H100" i="4"/>
  <c r="I100" i="4"/>
  <c r="J100" i="4" s="1"/>
  <c r="M100" i="4"/>
  <c r="N100" i="4"/>
  <c r="O100" i="4"/>
  <c r="P100" i="4"/>
  <c r="Q100" i="4"/>
  <c r="R100" i="4"/>
  <c r="C101" i="4"/>
  <c r="D101" i="4"/>
  <c r="E101" i="4"/>
  <c r="H101" i="4"/>
  <c r="I101" i="4"/>
  <c r="J101" i="4" s="1"/>
  <c r="M101" i="4"/>
  <c r="N101" i="4"/>
  <c r="O101" i="4"/>
  <c r="P101" i="4"/>
  <c r="Q101" i="4"/>
  <c r="R101" i="4"/>
  <c r="C102" i="4"/>
  <c r="D102" i="4"/>
  <c r="E102" i="4"/>
  <c r="H102" i="4"/>
  <c r="I102" i="4"/>
  <c r="J102" i="4" s="1"/>
  <c r="M102" i="4"/>
  <c r="N102" i="4"/>
  <c r="O102" i="4"/>
  <c r="P102" i="4"/>
  <c r="Q102" i="4"/>
  <c r="R102" i="4"/>
  <c r="C103" i="4"/>
  <c r="D103" i="4"/>
  <c r="E103" i="4"/>
  <c r="H103" i="4"/>
  <c r="I103" i="4"/>
  <c r="J103" i="4" s="1"/>
  <c r="M103" i="4"/>
  <c r="N103" i="4"/>
  <c r="O103" i="4"/>
  <c r="P103" i="4"/>
  <c r="Q103" i="4"/>
  <c r="R103" i="4"/>
  <c r="C104" i="4"/>
  <c r="D104" i="4"/>
  <c r="E104" i="4"/>
  <c r="H104" i="4"/>
  <c r="I104" i="4"/>
  <c r="J104" i="4" s="1"/>
  <c r="M104" i="4"/>
  <c r="N104" i="4"/>
  <c r="O104" i="4"/>
  <c r="P104" i="4"/>
  <c r="Q104" i="4"/>
  <c r="R104" i="4"/>
  <c r="C105" i="4"/>
  <c r="D105" i="4"/>
  <c r="E105" i="4"/>
  <c r="H105" i="4"/>
  <c r="I105" i="4"/>
  <c r="J105" i="4" s="1"/>
  <c r="M105" i="4"/>
  <c r="N105" i="4"/>
  <c r="O105" i="4"/>
  <c r="P105" i="4"/>
  <c r="Q105" i="4"/>
  <c r="R105" i="4"/>
  <c r="C106" i="4"/>
  <c r="D106" i="4"/>
  <c r="E106" i="4"/>
  <c r="H106" i="4"/>
  <c r="I106" i="4"/>
  <c r="J106" i="4" s="1"/>
  <c r="M106" i="4"/>
  <c r="N106" i="4"/>
  <c r="O106" i="4"/>
  <c r="P106" i="4"/>
  <c r="Q106" i="4"/>
  <c r="R106" i="4"/>
  <c r="C107" i="4"/>
  <c r="D107" i="4"/>
  <c r="E107" i="4"/>
  <c r="H107" i="4"/>
  <c r="I107" i="4"/>
  <c r="J107" i="4" s="1"/>
  <c r="M107" i="4"/>
  <c r="N107" i="4"/>
  <c r="O107" i="4"/>
  <c r="P107" i="4"/>
  <c r="Q107" i="4"/>
  <c r="R107" i="4"/>
  <c r="C108" i="4"/>
  <c r="D108" i="4"/>
  <c r="E108" i="4"/>
  <c r="H108" i="4"/>
  <c r="I108" i="4"/>
  <c r="J108" i="4" s="1"/>
  <c r="M108" i="4"/>
  <c r="N108" i="4"/>
  <c r="O108" i="4"/>
  <c r="P108" i="4"/>
  <c r="Q108" i="4"/>
  <c r="R108" i="4"/>
  <c r="C109" i="4"/>
  <c r="D109" i="4"/>
  <c r="E109" i="4"/>
  <c r="H109" i="4"/>
  <c r="I109" i="4"/>
  <c r="J109" i="4" s="1"/>
  <c r="M109" i="4"/>
  <c r="N109" i="4"/>
  <c r="O109" i="4"/>
  <c r="P109" i="4"/>
  <c r="Q109" i="4"/>
  <c r="R109" i="4"/>
  <c r="C110" i="4"/>
  <c r="D110" i="4"/>
  <c r="E110" i="4"/>
  <c r="H110" i="4"/>
  <c r="I110" i="4"/>
  <c r="J110" i="4" s="1"/>
  <c r="M110" i="4"/>
  <c r="N110" i="4"/>
  <c r="O110" i="4"/>
  <c r="P110" i="4"/>
  <c r="Q110" i="4"/>
  <c r="R110" i="4"/>
  <c r="C111" i="4"/>
  <c r="D111" i="4"/>
  <c r="E111" i="4"/>
  <c r="I111" i="4"/>
  <c r="J111" i="4" s="1"/>
  <c r="M111" i="4"/>
  <c r="N111" i="4"/>
  <c r="O111" i="4"/>
  <c r="P111" i="4"/>
  <c r="Q111" i="4"/>
  <c r="R111" i="4"/>
  <c r="C112" i="4"/>
  <c r="D112" i="4"/>
  <c r="E112" i="4"/>
  <c r="I112" i="4"/>
  <c r="J112" i="4" s="1"/>
  <c r="M112" i="4"/>
  <c r="N112" i="4"/>
  <c r="O112" i="4"/>
  <c r="P112" i="4"/>
  <c r="Q112" i="4"/>
  <c r="R112" i="4"/>
  <c r="C113" i="4"/>
  <c r="D113" i="4"/>
  <c r="E113" i="4"/>
  <c r="I113" i="4"/>
  <c r="J113" i="4" s="1"/>
  <c r="M113" i="4"/>
  <c r="N113" i="4"/>
  <c r="O113" i="4"/>
  <c r="P113" i="4"/>
  <c r="Q113" i="4"/>
  <c r="R113" i="4"/>
  <c r="C114" i="4"/>
  <c r="D114" i="4"/>
  <c r="E114" i="4"/>
  <c r="H114" i="4"/>
  <c r="I114" i="4"/>
  <c r="J114" i="4" s="1"/>
  <c r="M114" i="4"/>
  <c r="N114" i="4"/>
  <c r="O114" i="4"/>
  <c r="P114" i="4"/>
  <c r="Q114" i="4"/>
  <c r="R114" i="4"/>
  <c r="E5" i="4"/>
  <c r="D5" i="4"/>
  <c r="Q5" i="4"/>
  <c r="R5" i="4"/>
  <c r="O5" i="4"/>
  <c r="C41" i="1"/>
  <c r="C40" i="1"/>
  <c r="C39" i="1"/>
  <c r="C37" i="1"/>
  <c r="C36" i="1"/>
  <c r="C35" i="1"/>
  <c r="C34" i="1"/>
  <c r="C33" i="1"/>
  <c r="C32" i="1"/>
  <c r="C30" i="1"/>
  <c r="C29" i="1"/>
  <c r="C26" i="1"/>
  <c r="C25" i="1"/>
  <c r="C24" i="1"/>
  <c r="C23" i="1"/>
  <c r="C22" i="1"/>
  <c r="C21" i="1"/>
  <c r="C20" i="1"/>
  <c r="C19" i="1"/>
  <c r="D18" i="1"/>
  <c r="C18" i="1"/>
  <c r="C52" i="6" l="1"/>
  <c r="C48" i="1" s="1"/>
  <c r="AI114" i="4"/>
  <c r="AH114" i="4" s="1"/>
  <c r="AI106" i="4"/>
  <c r="AH106" i="4" s="1"/>
  <c r="AI102" i="4"/>
  <c r="AH102" i="4" s="1"/>
  <c r="AI98" i="4"/>
  <c r="AH98" i="4" s="1"/>
  <c r="AI83" i="4"/>
  <c r="AH83" i="4" s="1"/>
  <c r="AI79" i="4"/>
  <c r="AH79" i="4" s="1"/>
  <c r="AI111" i="4"/>
  <c r="AH111" i="4" s="1"/>
  <c r="AI107" i="4"/>
  <c r="AH107" i="4" s="1"/>
  <c r="AI103" i="4"/>
  <c r="AH103" i="4" s="1"/>
  <c r="AI99" i="4"/>
  <c r="AH99" i="4" s="1"/>
  <c r="AI95" i="4"/>
  <c r="AH95" i="4" s="1"/>
  <c r="AI92" i="4"/>
  <c r="AH92" i="4" s="1"/>
  <c r="AI88" i="4"/>
  <c r="AH88" i="4" s="1"/>
  <c r="AI84" i="4"/>
  <c r="AH84" i="4" s="1"/>
  <c r="AI80" i="4"/>
  <c r="AH80" i="4" s="1"/>
  <c r="AI76" i="4"/>
  <c r="AH76" i="4" s="1"/>
  <c r="AI75" i="4"/>
  <c r="AH75" i="4" s="1"/>
  <c r="AI73" i="4"/>
  <c r="AH73" i="4" s="1"/>
  <c r="AI71" i="4"/>
  <c r="AH71" i="4" s="1"/>
  <c r="AI69" i="4"/>
  <c r="AH69" i="4" s="1"/>
  <c r="AI67" i="4"/>
  <c r="AH67" i="4" s="1"/>
  <c r="AI65" i="4"/>
  <c r="AH65" i="4" s="1"/>
  <c r="AI63" i="4"/>
  <c r="AH63" i="4" s="1"/>
  <c r="AI61" i="4"/>
  <c r="AH61" i="4" s="1"/>
  <c r="AI59" i="4"/>
  <c r="AH59" i="4" s="1"/>
  <c r="AI57" i="4"/>
  <c r="AH57" i="4" s="1"/>
  <c r="AI55" i="4"/>
  <c r="AH55" i="4" s="1"/>
  <c r="AI53" i="4"/>
  <c r="AH53" i="4" s="1"/>
  <c r="AI51" i="4"/>
  <c r="AH51" i="4" s="1"/>
  <c r="AI49" i="4"/>
  <c r="AH49" i="4" s="1"/>
  <c r="AI47" i="4"/>
  <c r="AH47" i="4" s="1"/>
  <c r="AI45" i="4"/>
  <c r="AH45" i="4" s="1"/>
  <c r="AI43" i="4"/>
  <c r="AH43" i="4" s="1"/>
  <c r="AI41" i="4"/>
  <c r="AH41" i="4" s="1"/>
  <c r="AI39" i="4"/>
  <c r="AH39" i="4" s="1"/>
  <c r="AI37" i="4"/>
  <c r="AH37" i="4" s="1"/>
  <c r="AI35" i="4"/>
  <c r="AH35" i="4" s="1"/>
  <c r="AI33" i="4"/>
  <c r="AH33" i="4" s="1"/>
  <c r="AI31" i="4"/>
  <c r="AH31" i="4" s="1"/>
  <c r="AI29" i="4"/>
  <c r="AH29" i="4" s="1"/>
  <c r="AI27" i="4"/>
  <c r="AH27" i="4" s="1"/>
  <c r="AI25" i="4"/>
  <c r="AH25" i="4" s="1"/>
  <c r="AI23" i="4"/>
  <c r="AH23" i="4" s="1"/>
  <c r="AI21" i="4"/>
  <c r="AH21" i="4" s="1"/>
  <c r="AI19" i="4"/>
  <c r="AH19" i="4" s="1"/>
  <c r="AI17" i="4"/>
  <c r="AH17" i="4" s="1"/>
  <c r="AI15" i="4"/>
  <c r="AH15" i="4" s="1"/>
  <c r="AI13" i="4"/>
  <c r="AH13" i="4" s="1"/>
  <c r="AI11" i="4"/>
  <c r="AH11" i="4" s="1"/>
  <c r="AI9" i="4"/>
  <c r="AH9" i="4" s="1"/>
  <c r="AI7" i="4"/>
  <c r="AH7" i="4" s="1"/>
  <c r="AI91" i="4"/>
  <c r="AH91" i="4" s="1"/>
  <c r="AI87" i="4"/>
  <c r="AH87" i="4" s="1"/>
  <c r="AI112" i="4"/>
  <c r="AH112" i="4" s="1"/>
  <c r="AI104" i="4"/>
  <c r="AH104" i="4" s="1"/>
  <c r="AI100" i="4"/>
  <c r="AH100" i="4" s="1"/>
  <c r="AI96" i="4"/>
  <c r="AH96" i="4" s="1"/>
  <c r="AI93" i="4"/>
  <c r="AH93" i="4" s="1"/>
  <c r="AI89" i="4"/>
  <c r="AH89" i="4" s="1"/>
  <c r="AI85" i="4"/>
  <c r="AH85" i="4" s="1"/>
  <c r="AI81" i="4"/>
  <c r="AH81" i="4" s="1"/>
  <c r="AI77" i="4"/>
  <c r="AH77" i="4" s="1"/>
  <c r="AI110" i="4"/>
  <c r="AH110" i="4" s="1"/>
  <c r="AI108" i="4"/>
  <c r="AH108" i="4" s="1"/>
  <c r="AI113" i="4"/>
  <c r="AH113" i="4" s="1"/>
  <c r="AI109" i="4"/>
  <c r="AH109" i="4" s="1"/>
  <c r="AI105" i="4"/>
  <c r="AH105" i="4" s="1"/>
  <c r="AI101" i="4"/>
  <c r="AH101" i="4" s="1"/>
  <c r="AI97" i="4"/>
  <c r="AH97" i="4" s="1"/>
  <c r="AI90" i="4"/>
  <c r="AH90" i="4" s="1"/>
  <c r="AI86" i="4"/>
  <c r="AH86" i="4" s="1"/>
  <c r="AI82" i="4"/>
  <c r="AH82" i="4" s="1"/>
  <c r="AI78" i="4"/>
  <c r="AH78" i="4" s="1"/>
  <c r="AI74" i="4"/>
  <c r="AH74" i="4" s="1"/>
  <c r="AI72" i="4"/>
  <c r="AH72" i="4" s="1"/>
  <c r="AI70" i="4"/>
  <c r="AH70" i="4" s="1"/>
  <c r="AI68" i="4"/>
  <c r="AH68" i="4" s="1"/>
  <c r="AI66" i="4"/>
  <c r="AH66" i="4" s="1"/>
  <c r="AI64" i="4"/>
  <c r="AH64" i="4" s="1"/>
  <c r="AI62" i="4"/>
  <c r="AH62" i="4" s="1"/>
  <c r="AI60" i="4"/>
  <c r="AH60" i="4" s="1"/>
  <c r="AI58" i="4"/>
  <c r="AH58" i="4" s="1"/>
  <c r="AI56" i="4"/>
  <c r="AH56" i="4" s="1"/>
  <c r="AI54" i="4"/>
  <c r="AH54" i="4" s="1"/>
  <c r="AI52" i="4"/>
  <c r="AH52" i="4" s="1"/>
  <c r="AI50" i="4"/>
  <c r="AH50" i="4" s="1"/>
  <c r="AI48" i="4"/>
  <c r="AH48" i="4" s="1"/>
  <c r="AI46" i="4"/>
  <c r="AH46" i="4" s="1"/>
  <c r="AI44" i="4"/>
  <c r="AH44" i="4" s="1"/>
  <c r="AI42" i="4"/>
  <c r="AH42" i="4" s="1"/>
  <c r="AI40" i="4"/>
  <c r="AH40" i="4" s="1"/>
  <c r="AI38" i="4"/>
  <c r="AH38" i="4" s="1"/>
  <c r="AI36" i="4"/>
  <c r="AH36" i="4" s="1"/>
  <c r="AI34" i="4"/>
  <c r="AH34" i="4" s="1"/>
  <c r="AI32" i="4"/>
  <c r="AH32" i="4" s="1"/>
  <c r="AI30" i="4"/>
  <c r="AH30" i="4" s="1"/>
  <c r="AI28" i="4"/>
  <c r="AH28" i="4" s="1"/>
  <c r="AI26" i="4"/>
  <c r="AH26" i="4" s="1"/>
  <c r="AI24" i="4"/>
  <c r="AH24" i="4" s="1"/>
  <c r="AI22" i="4"/>
  <c r="AH22" i="4" s="1"/>
  <c r="AI20" i="4"/>
  <c r="AH20" i="4" s="1"/>
  <c r="AI18" i="4"/>
  <c r="AH18" i="4" s="1"/>
  <c r="AI16" i="4"/>
  <c r="AH16" i="4" s="1"/>
  <c r="AI14" i="4"/>
  <c r="AH14" i="4" s="1"/>
  <c r="AI12" i="4"/>
  <c r="AH12" i="4" s="1"/>
  <c r="AI10" i="4"/>
  <c r="AH10" i="4" s="1"/>
  <c r="AI8" i="4"/>
  <c r="AH8" i="4" s="1"/>
  <c r="B25" i="1"/>
  <c r="B20" i="1"/>
  <c r="C42" i="1"/>
  <c r="I5" i="4"/>
  <c r="J5" i="4" s="1"/>
  <c r="C1" i="2"/>
</calcChain>
</file>

<file path=xl/comments1.xml><?xml version="1.0" encoding="utf-8"?>
<comments xmlns="http://schemas.openxmlformats.org/spreadsheetml/2006/main">
  <authors>
    <author>czuczy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yyyy.hh.nn formátumban kell megadni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Csak akkor megadni,ha az nem Magyarország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8" authorId="0" shapeId="0">
      <text>
        <r>
          <rPr>
            <sz val="12"/>
            <color indexed="81"/>
            <rFont val="Times New Roman"/>
            <family val="1"/>
            <charset val="238"/>
          </rPr>
          <t>A mezőt nem kell kitölteni, a megadott hívójelek ide másolódnak a Jármű vagy telephely adatlapról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3" authorId="0" shapeId="0">
      <text>
        <r>
          <rPr>
            <sz val="12"/>
            <color indexed="81"/>
            <rFont val="Times New Roman"/>
            <family val="1"/>
            <charset val="238"/>
          </rPr>
          <t>Lemondás esetén a rádióengedély az átvételt követő naptól hatályos, egyébként csak a fellebbezésre nyitva álló idő letelte után lesz jogszerű a frekvenciahasználat.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czuczy</author>
  </authors>
  <commentList>
    <comment ref="J1" authorId="0" shapeId="0">
      <text>
        <r>
          <rPr>
            <sz val="9"/>
            <color indexed="81"/>
            <rFont val="Times New Roman"/>
            <family val="1"/>
            <charset val="238"/>
          </rPr>
          <t>Az évi időszakosz üzemeltetési időnek legalább 92 napnak kell lennie. Az adatot hh.nn formátumban kell megadni.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" authorId="0" shapeId="0">
      <text>
        <r>
          <rPr>
            <sz val="9"/>
            <color indexed="81"/>
            <rFont val="Times New Roman"/>
            <family val="1"/>
            <charset val="238"/>
          </rPr>
          <t>Adja meg a Jármű Hívójelét</t>
        </r>
      </text>
    </comment>
    <comment ref="J28" authorId="0" shapeId="0">
      <text>
        <r>
          <rPr>
            <sz val="9"/>
            <color indexed="81"/>
            <rFont val="Times New Roman"/>
            <family val="1"/>
            <charset val="238"/>
          </rPr>
          <t>Az évi időszakosz üzemeltetési időnek legalább 92 napnak kell lennie. Az adatot hh.nn formátumban kell megadni.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9" authorId="0" shapeId="0">
      <text>
        <r>
          <rPr>
            <sz val="9"/>
            <color indexed="81"/>
            <rFont val="Times New Roman"/>
            <family val="1"/>
            <charset val="238"/>
          </rPr>
          <t>Adja meg az állomás Állomásnevét. Legfeljebb 16 karakter.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9" authorId="0" shapeId="0">
      <text>
        <r>
          <rPr>
            <sz val="10"/>
            <color indexed="81"/>
            <rFont val="Times New Roman"/>
            <family val="1"/>
            <charset val="238"/>
          </rPr>
          <t>425000 &lt; EOVy &lt; 938000</t>
        </r>
      </text>
    </comment>
    <comment ref="I29" authorId="0" shapeId="0">
      <text>
        <r>
          <rPr>
            <sz val="10"/>
            <color indexed="81"/>
            <rFont val="Times New Roman"/>
            <family val="1"/>
            <charset val="238"/>
          </rPr>
          <t>42000 &lt; EOV x &lt; 365000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5" authorId="0" shapeId="0">
      <text>
        <r>
          <rPr>
            <sz val="12"/>
            <color theme="1"/>
            <rFont val="Times New Roman"/>
            <family val="1"/>
            <charset val="238"/>
          </rPr>
          <t>Legfeljebb 150  karakter</t>
        </r>
      </text>
    </comment>
  </commentList>
</comments>
</file>

<file path=xl/comments3.xml><?xml version="1.0" encoding="utf-8"?>
<comments xmlns="http://schemas.openxmlformats.org/spreadsheetml/2006/main">
  <authors>
    <author>czuczy</author>
  </authors>
  <commentList>
    <comment ref="B4" authorId="0" shapeId="0">
      <text>
        <r>
          <rPr>
            <sz val="9"/>
            <color indexed="81"/>
            <rFont val="Times New Roman"/>
            <family val="1"/>
            <charset val="238"/>
          </rPr>
          <t>A</t>
        </r>
        <r>
          <rPr>
            <b/>
            <sz val="9"/>
            <color indexed="81"/>
            <rFont val="Times New Roman"/>
            <family val="1"/>
            <charset val="238"/>
          </rPr>
          <t xml:space="preserve"> "Jármű vagy telephely adatok" </t>
        </r>
        <r>
          <rPr>
            <sz val="9"/>
            <color indexed="81"/>
            <rFont val="Times New Roman"/>
            <family val="1"/>
            <charset val="238"/>
          </rPr>
          <t>táblázatban megadott Hívójelek vagy Állomásnevek közül lehet és kell választani.
Ott nem szereplő  Hívójel vagy Állomásnév nem adható meg. "Hívójel" vagy "Állomásnév" érték hibás választás!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 shapeId="0">
      <text>
        <r>
          <rPr>
            <sz val="9"/>
            <color indexed="81"/>
            <rFont val="Times New Roman"/>
            <family val="1"/>
            <charset val="238"/>
          </rPr>
          <t xml:space="preserve">MA =&gt; Légijármű állomás
AM =&gt; Léginavigációs mozgó vevő állomás
MO =&gt; Hordozható állomás
FA =&gt; Légiforgalmi állandóhelyű állomás
FD =&gt; Az (R) légi mozgószolgálatlégiforgalmi állomása
FG =&gt; Az (OR) légi mozgószolgálat légiforgalmi állomása
AL =&gt; Légi rádiónavigációs helyhezkötött állomás
</t>
        </r>
      </text>
    </comment>
    <comment ref="F4" authorId="0" shapeId="0">
      <text>
        <r>
          <rPr>
            <sz val="9"/>
            <color indexed="81"/>
            <rFont val="Times New Roman"/>
            <family val="1"/>
            <charset val="238"/>
          </rPr>
          <t>éééé.hh.nn formátumban kell megadni.</t>
        </r>
      </text>
    </comment>
    <comment ref="G4" authorId="0" shapeId="0">
      <text>
        <r>
          <rPr>
            <sz val="9"/>
            <color indexed="81"/>
            <rFont val="Times New Roman"/>
            <family val="1"/>
            <charset val="238"/>
          </rPr>
          <t xml:space="preserve">A gyakrabban előforduló típusok adatait a táblázat rendszerbe előre feltöltöttük, amely adatok a típus kiválasztás után megjelennek. Az értékek felül írhatóak, de ez esetben a felülírt cellából kitörlésre került a tárolt érték megjelenítésére szolgáló képlet.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" authorId="0" shapeId="0">
      <text>
        <r>
          <rPr>
            <sz val="9"/>
            <color indexed="81"/>
            <rFont val="Times New Roman"/>
            <family val="1"/>
            <charset val="238"/>
          </rPr>
          <t xml:space="preserve">Lajstromozott jármű estében kötelező megadni, amelyet az </t>
        </r>
        <r>
          <rPr>
            <u/>
            <sz val="9"/>
            <color indexed="81"/>
            <rFont val="Times New Roman"/>
            <family val="1"/>
            <charset val="238"/>
          </rPr>
          <t>easa.europa.eu/download/etso/etsoa.pdf</t>
        </r>
        <r>
          <rPr>
            <sz val="9"/>
            <color indexed="81"/>
            <rFont val="Times New Roman"/>
            <family val="1"/>
            <charset val="238"/>
          </rPr>
          <t xml:space="preserve"> oldalon ellenőrzünk.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" authorId="0" shapeId="0">
      <text>
        <r>
          <rPr>
            <sz val="9"/>
            <color indexed="81"/>
            <rFont val="Times New Roman"/>
            <family val="1"/>
            <charset val="238"/>
          </rPr>
          <t xml:space="preserve">Akkor kell megadni, ha berendezés üzemi frekvenciáját a kezelő, vagy a rendszer választhatja ki.
</t>
        </r>
      </text>
    </comment>
    <comment ref="O4" authorId="0" shapeId="0">
      <text>
        <r>
          <rPr>
            <sz val="9"/>
            <color indexed="81"/>
            <rFont val="Times New Roman"/>
            <family val="1"/>
            <charset val="238"/>
          </rPr>
          <t xml:space="preserve">Az előző ('N') oszlopba írt frekvenciatartományhoz tartozó adásmódot kell megadni az RR kódolása szerint. Legeljebb 9 karakter.
</t>
        </r>
      </text>
    </comment>
    <comment ref="P4" authorId="0" shapeId="0">
      <text>
        <r>
          <rPr>
            <sz val="9"/>
            <color indexed="81"/>
            <rFont val="Times New Roman"/>
            <family val="1"/>
            <charset val="238"/>
          </rPr>
          <t>Kijelölt fix adófrekvencia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4" authorId="0" shapeId="0">
      <text>
        <r>
          <rPr>
            <sz val="9"/>
            <color indexed="81"/>
            <rFont val="Times New Roman"/>
            <family val="1"/>
            <charset val="238"/>
          </rPr>
          <t>Előző oszlopba ('P') írt adási frekvenciáhooz tartozó adásmódot kell megadni az RR-nek megfelelő kódolással. Legeljebb 9 karakter hosszú lehet.</t>
        </r>
      </text>
    </comment>
    <comment ref="R4" authorId="0" shapeId="0">
      <text>
        <r>
          <rPr>
            <sz val="9"/>
            <color indexed="81"/>
            <rFont val="Times New Roman"/>
            <family val="1"/>
            <charset val="238"/>
          </rPr>
          <t>Kijelölt fix vevő frekvencia, a Tx_1 frekvencia párja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4" authorId="0" shapeId="0">
      <text>
        <r>
          <rPr>
            <sz val="9"/>
            <color indexed="81"/>
            <rFont val="Times New Roman"/>
            <family val="1"/>
            <charset val="238"/>
          </rPr>
          <t>Előző oszlopba ('S') írt adási frekvenciáhooz tartozó adásmódot kell megadni az RR-nek megfelelő kódolással. Legeljebb 9 karakter hosszú lehet.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4" authorId="0" shapeId="0">
      <text>
        <r>
          <rPr>
            <sz val="9"/>
            <color indexed="81"/>
            <rFont val="Times New Roman"/>
            <family val="1"/>
            <charset val="238"/>
          </rPr>
          <t>Előző oszlopba ('V') írt adási frekvenciáhooz tartozó adásmódot kell megadni az RR-nek megfelelő kódolással. Legeljebb 9 karakter hosszú lehet.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4" authorId="0" shapeId="0">
      <text>
        <r>
          <rPr>
            <sz val="9"/>
            <color indexed="81"/>
            <rFont val="Times New Roman"/>
            <family val="1"/>
            <charset val="238"/>
          </rPr>
          <t>Előző oszlopba ('Y') írt adási frekvenciáhooz tartozó adásmódot kell megadni az RR-nek megfelelő kódolással. Legeljebb 9 karakter hosszú lehet.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4" authorId="0" shapeId="0">
      <text>
        <r>
          <rPr>
            <sz val="9"/>
            <color indexed="81"/>
            <rFont val="Times New Roman"/>
            <family val="1"/>
            <charset val="238"/>
          </rPr>
          <t>Antenna földfeletti magassága méterben megadva.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4" authorId="0" shapeId="0">
      <text>
        <r>
          <rPr>
            <sz val="9"/>
            <color indexed="81"/>
            <rFont val="Times New Roman"/>
            <family val="1"/>
            <charset val="238"/>
          </rPr>
          <t>Antenna nyereség értéke dB-ben.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4" authorId="0" shapeId="0">
      <text>
        <r>
          <rPr>
            <sz val="9"/>
            <color indexed="81"/>
            <rFont val="Times New Roman"/>
            <family val="1"/>
            <charset val="238"/>
          </rPr>
          <t>Irányított antenna esetén 0-359 értéket, kőrsugárzó esetén "ND" értéket kell megadni. A fősugárzási irányt az Északi irányhoz képest jobbforgású iránnyal kell megadni.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4" authorId="0" shapeId="0">
      <text>
        <r>
          <rPr>
            <sz val="9"/>
            <color indexed="81"/>
            <rFont val="Times New Roman"/>
            <family val="1"/>
            <charset val="238"/>
          </rPr>
          <t xml:space="preserve">A táblázat számolja a megadott teljesítményből és antenna nyereség értékéből.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4" authorId="0" shapeId="0">
      <text>
        <r>
          <rPr>
            <sz val="9"/>
            <color indexed="81"/>
            <rFont val="Times New Roman"/>
            <family val="1"/>
            <charset val="238"/>
          </rPr>
          <t>A táblázat számolja a megadott teljesítményből és antenna nyereség értékéből.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4" authorId="0" shapeId="0">
      <text>
        <r>
          <rPr>
            <sz val="9"/>
            <color indexed="81"/>
            <rFont val="Times New Roman"/>
            <family val="1"/>
            <charset val="238"/>
          </rPr>
          <t xml:space="preserve">Ha az állomás nem 0-24 ben üzemel, akkor az üzemidő kezdetét kell óó:pp formátumban megadni.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4" authorId="0" shapeId="0">
      <text>
        <r>
          <rPr>
            <sz val="9"/>
            <color indexed="81"/>
            <rFont val="Times New Roman"/>
            <family val="1"/>
            <charset val="238"/>
          </rPr>
          <t>Ha az állomás nem 0-24 ben üzemel, akkor az üzemidő végét kell óó:pp formátumban megadni.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  <charset val="238"/>
          </rPr>
          <t>czuczy: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7" authorId="0" shapeId="0">
      <text>
        <r>
          <rPr>
            <sz val="12"/>
            <color indexed="81"/>
            <rFont val="Times New Roman"/>
            <family val="1"/>
            <charset val="238"/>
          </rPr>
          <t>Nem kell megadni, a Partner lapon megadott helység név  ide másolódik.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37" authorId="0" shapeId="0">
      <text>
        <r>
          <rPr>
            <sz val="12"/>
            <color indexed="81"/>
            <rFont val="Times New Roman"/>
            <family val="1"/>
            <charset val="238"/>
          </rPr>
          <t>Nem kell megadni, a Partner lapon megadott dátum ide másolódik.</t>
        </r>
      </text>
    </comment>
  </commentList>
</comments>
</file>

<file path=xl/sharedStrings.xml><?xml version="1.0" encoding="utf-8"?>
<sst xmlns="http://schemas.openxmlformats.org/spreadsheetml/2006/main" count="2358" uniqueCount="775">
  <si>
    <t>A változás</t>
  </si>
  <si>
    <t>Engedélyes</t>
  </si>
  <si>
    <t>Neve:</t>
  </si>
  <si>
    <t>Székhely, vagy állandó lakcíme</t>
  </si>
  <si>
    <t>Levélcíme</t>
  </si>
  <si>
    <t>Értesítési címe</t>
  </si>
  <si>
    <t>Értesítési levélcíme</t>
  </si>
  <si>
    <t>Anyja neve</t>
  </si>
  <si>
    <t>Születés ideje</t>
  </si>
  <si>
    <t>Díjfizető</t>
  </si>
  <si>
    <t>Üzemeltető</t>
  </si>
  <si>
    <t>Kérelem benyújtója</t>
  </si>
  <si>
    <t>Ügyintéző neve</t>
  </si>
  <si>
    <t>Engedélyes neve:</t>
  </si>
  <si>
    <t>Hívójel</t>
  </si>
  <si>
    <t>A jármű típusa</t>
  </si>
  <si>
    <t>Neve</t>
  </si>
  <si>
    <t>Címe:</t>
  </si>
  <si>
    <t>Többségi, vagy kijelölt tulajdonos</t>
  </si>
  <si>
    <r>
      <t>N</t>
    </r>
    <r>
      <rPr>
        <vertAlign val="superscript"/>
        <sz val="10"/>
        <color theme="1"/>
        <rFont val="Times New Roman"/>
        <family val="1"/>
        <charset val="238"/>
      </rPr>
      <t>o</t>
    </r>
  </si>
  <si>
    <t>Az évi időszakos üzemeltetés időszaka</t>
  </si>
  <si>
    <t>Változás</t>
  </si>
  <si>
    <t>Gyártó</t>
  </si>
  <si>
    <t>Típus</t>
  </si>
  <si>
    <t>Kategória</t>
  </si>
  <si>
    <t>Rendeltetés</t>
  </si>
  <si>
    <t>Állomás 
osztály</t>
  </si>
  <si>
    <t>Jellege</t>
  </si>
  <si>
    <t>Engedélyezendő
frekvenciasáv</t>
  </si>
  <si>
    <t>Adásmód</t>
  </si>
  <si>
    <t>Adásmód_1</t>
  </si>
  <si>
    <t>Adásmód_2</t>
  </si>
  <si>
    <t>Adásmód_3</t>
  </si>
  <si>
    <t>Adásmód_4</t>
  </si>
  <si>
    <t>Születés országa</t>
  </si>
  <si>
    <t>Születés helye</t>
  </si>
  <si>
    <t>Adóazonosító jele</t>
  </si>
  <si>
    <t>Telefonja</t>
  </si>
  <si>
    <t>E-mail címe</t>
  </si>
  <si>
    <t>Kérelem azonosítója</t>
  </si>
  <si>
    <t>Eljárási megbízás</t>
  </si>
  <si>
    <t>Helyt adó határozat esetén fellebbezési jogomról lemondok</t>
  </si>
  <si>
    <t>Megjegyzés</t>
  </si>
  <si>
    <t>Kelt:</t>
  </si>
  <si>
    <t>Megjegyzés:</t>
  </si>
  <si>
    <t>Kérem válasszon!</t>
  </si>
  <si>
    <t>dátum</t>
  </si>
  <si>
    <t>TX_1
(MHz)</t>
  </si>
  <si>
    <t>Rx_1
(MHz)</t>
  </si>
  <si>
    <t>Rx_2
(MHz)</t>
  </si>
  <si>
    <t>TX_2
(MHz)</t>
  </si>
  <si>
    <t>Tx_3
(MHz)</t>
  </si>
  <si>
    <t>Rx_3
(MHz)</t>
  </si>
  <si>
    <t>TX_4
(MHz)</t>
  </si>
  <si>
    <t>Rx_4
(MHz)</t>
  </si>
  <si>
    <t>Sr</t>
  </si>
  <si>
    <t>GYÁRTÓ</t>
  </si>
  <si>
    <t>adó frekvencia
(sáv)</t>
  </si>
  <si>
    <t>adó fixfrekvencia
MHz</t>
  </si>
  <si>
    <t>Vevőfrekvencia
MHz</t>
  </si>
  <si>
    <t>Teljesítmény
W</t>
  </si>
  <si>
    <t>Gyári Adásmódok</t>
  </si>
  <si>
    <t>POINTER</t>
  </si>
  <si>
    <t>Kommunikáció</t>
  </si>
  <si>
    <t>Vészjeladó</t>
  </si>
  <si>
    <t>PRIMUS</t>
  </si>
  <si>
    <t>300SL</t>
  </si>
  <si>
    <t>Időjárás radar</t>
  </si>
  <si>
    <t>HONEYWELL</t>
  </si>
  <si>
    <t>406 AF</t>
  </si>
  <si>
    <t>0,1/0,1/5</t>
  </si>
  <si>
    <t>KANNAD</t>
  </si>
  <si>
    <t>406 AF(6D)</t>
  </si>
  <si>
    <t>406 AF-Compact</t>
  </si>
  <si>
    <t>5/0,4</t>
  </si>
  <si>
    <t>406 AF-H</t>
  </si>
  <si>
    <t>5/0,1/0,1</t>
  </si>
  <si>
    <t>406 AP</t>
  </si>
  <si>
    <t>0,4/0,4/5</t>
  </si>
  <si>
    <t>TECHTEST LIMITED</t>
  </si>
  <si>
    <t>500-12</t>
  </si>
  <si>
    <t>ROCKWELL COLLINS</t>
  </si>
  <si>
    <t>618M-5</t>
  </si>
  <si>
    <t xml:space="preserve">118 - 136,975 </t>
  </si>
  <si>
    <t>BENDIXKING</t>
  </si>
  <si>
    <t>KN 62/62A/64</t>
  </si>
  <si>
    <t>DME távolságmérő</t>
  </si>
  <si>
    <t>628T-2A</t>
  </si>
  <si>
    <t>2-29,9</t>
  </si>
  <si>
    <t>A3H, A3J, A1, A7J, A9J</t>
  </si>
  <si>
    <t>860E5 DME</t>
  </si>
  <si>
    <t>860F-4</t>
  </si>
  <si>
    <t>Magasságmérő radar</t>
  </si>
  <si>
    <t>MCMURDO</t>
  </si>
  <si>
    <t>91-001-220A</t>
  </si>
  <si>
    <t>0,1/5</t>
  </si>
  <si>
    <t>AVIDYNE/RYAN</t>
  </si>
  <si>
    <t>9900BX</t>
  </si>
  <si>
    <t>ACAS/TCAS rendszer</t>
  </si>
  <si>
    <t>ELTA</t>
  </si>
  <si>
    <t>A06</t>
  </si>
  <si>
    <t>A-06 AP</t>
  </si>
  <si>
    <t>A06T</t>
  </si>
  <si>
    <t>A-06V2</t>
  </si>
  <si>
    <t>ADT 406 S</t>
  </si>
  <si>
    <t>0,14/0,14/5</t>
  </si>
  <si>
    <t>ADT406 AF</t>
  </si>
  <si>
    <t xml:space="preserve">ADT406 AF/AP-H </t>
  </si>
  <si>
    <t xml:space="preserve">ADT406 AP </t>
  </si>
  <si>
    <t>THALES</t>
  </si>
  <si>
    <t>4200 - 4400</t>
  </si>
  <si>
    <t>0,07</t>
  </si>
  <si>
    <t>ALA-52B</t>
  </si>
  <si>
    <t>4235 - 4365</t>
  </si>
  <si>
    <t>0,4</t>
  </si>
  <si>
    <t>ALT-55B</t>
  </si>
  <si>
    <t>0,35</t>
  </si>
  <si>
    <t>CEIS TM</t>
  </si>
  <si>
    <t xml:space="preserve">AO6V2 ELT </t>
  </si>
  <si>
    <t>BECKER</t>
  </si>
  <si>
    <t>2018 jan. 01. után nem lehet fedélzeti rádió</t>
  </si>
  <si>
    <t>AR-4201</t>
  </si>
  <si>
    <t>AR6201</t>
  </si>
  <si>
    <t>&gt;6</t>
  </si>
  <si>
    <t>AR6203</t>
  </si>
  <si>
    <t>118-137</t>
  </si>
  <si>
    <t>6K00A3EJN</t>
  </si>
  <si>
    <t>BENDIXKING - HONEYWELL</t>
  </si>
  <si>
    <t>ART 2000</t>
  </si>
  <si>
    <t>NARCO</t>
  </si>
  <si>
    <t>AT-150</t>
  </si>
  <si>
    <t>Válaszjeladó</t>
  </si>
  <si>
    <t>AT-50</t>
  </si>
  <si>
    <t>AT-50A</t>
  </si>
  <si>
    <t>ATC-2000</t>
  </si>
  <si>
    <t xml:space="preserve">&gt;1000 </t>
  </si>
  <si>
    <t>DITTEL</t>
  </si>
  <si>
    <t xml:space="preserve">118,0-136,0 </t>
  </si>
  <si>
    <t>FILSER ELECTRONIC GMBH</t>
  </si>
  <si>
    <t>F.U.N.K.E. AVIONICS GMBH</t>
  </si>
  <si>
    <t>ATR500</t>
  </si>
  <si>
    <t>118 - 136,975</t>
  </si>
  <si>
    <t>ATR833A</t>
  </si>
  <si>
    <t>ACR</t>
  </si>
  <si>
    <t>B406-4</t>
  </si>
  <si>
    <t>BAKLAN</t>
  </si>
  <si>
    <t>ELEKTROSIGNAL ZAO</t>
  </si>
  <si>
    <t>BAKLAN-20</t>
  </si>
  <si>
    <t>BAKLAN-5</t>
  </si>
  <si>
    <t>BXP6401-2-(01)</t>
  </si>
  <si>
    <t>BXP6403-1-(12)</t>
  </si>
  <si>
    <t xml:space="preserve">&gt;250 </t>
  </si>
  <si>
    <t>ACR/ARTEX</t>
  </si>
  <si>
    <t>C406-1</t>
  </si>
  <si>
    <t>C406-1 HM</t>
  </si>
  <si>
    <t>C406-2</t>
  </si>
  <si>
    <t>C406-2 HM</t>
  </si>
  <si>
    <t>ARTEX</t>
  </si>
  <si>
    <t>C406-N</t>
  </si>
  <si>
    <t>DORNE &amp; MARGOLIN</t>
  </si>
  <si>
    <t>DME 415</t>
  </si>
  <si>
    <t>960-1215 MHz</t>
  </si>
  <si>
    <t>100/1000</t>
  </si>
  <si>
    <t>földi berendezés</t>
  </si>
  <si>
    <t>DME37B</t>
  </si>
  <si>
    <t>1025-1150</t>
  </si>
  <si>
    <t>DME-42</t>
  </si>
  <si>
    <t>960-1125 MHz</t>
  </si>
  <si>
    <t>DME-900</t>
  </si>
  <si>
    <t>ACK</t>
  </si>
  <si>
    <t>16K0A3X</t>
  </si>
  <si>
    <t>E-04 406 ELT</t>
  </si>
  <si>
    <t>0,12/5,4</t>
  </si>
  <si>
    <t>ELT 1000</t>
  </si>
  <si>
    <t>ELT 3000</t>
  </si>
  <si>
    <t>ELT 345</t>
  </si>
  <si>
    <t>0,05/5</t>
  </si>
  <si>
    <t>AIR PRECISION</t>
  </si>
  <si>
    <t>ELT96</t>
  </si>
  <si>
    <t>COBHAM</t>
  </si>
  <si>
    <t>ELT97</t>
  </si>
  <si>
    <t>TRT AVIONICS</t>
  </si>
  <si>
    <t>ERT-160</t>
  </si>
  <si>
    <t>ERT-530A</t>
  </si>
  <si>
    <t>Escort-II</t>
  </si>
  <si>
    <t>VOR Közelkörzeti rádióirányadó rendszer</t>
  </si>
  <si>
    <t>FASTFIND 220 PLB</t>
  </si>
  <si>
    <t>FGS 90 PC</t>
  </si>
  <si>
    <t>FSG 2T</t>
  </si>
  <si>
    <t xml:space="preserve">118,0-137,0 </t>
  </si>
  <si>
    <t>5,0</t>
  </si>
  <si>
    <t>FSG 50</t>
  </si>
  <si>
    <t>FSG 70</t>
  </si>
  <si>
    <t xml:space="preserve">&gt;6 </t>
  </si>
  <si>
    <t>YAESU</t>
  </si>
  <si>
    <t>FTA-230</t>
  </si>
  <si>
    <t>A3E/F3E</t>
  </si>
  <si>
    <t>FTA-250L</t>
  </si>
  <si>
    <t>FTA-550AA</t>
  </si>
  <si>
    <t>1,5</t>
  </si>
  <si>
    <t>FTA-550L</t>
  </si>
  <si>
    <t>FTA-750L</t>
  </si>
  <si>
    <t>GARMIN</t>
  </si>
  <si>
    <t>GIA 63</t>
  </si>
  <si>
    <t>118 - 136,992</t>
  </si>
  <si>
    <t>GNC-255A</t>
  </si>
  <si>
    <t>GNS-420</t>
  </si>
  <si>
    <t>118-136,992</t>
  </si>
  <si>
    <t xml:space="preserve">&gt;10 </t>
  </si>
  <si>
    <t>GNS-430</t>
  </si>
  <si>
    <t xml:space="preserve">118 - 136,975/329,15 - 335,00 </t>
  </si>
  <si>
    <t>GNS-530</t>
  </si>
  <si>
    <t>GTN-750</t>
  </si>
  <si>
    <t>GTR 225</t>
  </si>
  <si>
    <t>GTX 320</t>
  </si>
  <si>
    <t>GTX 320A</t>
  </si>
  <si>
    <t>GTX 327</t>
  </si>
  <si>
    <t>GTX 328</t>
  </si>
  <si>
    <t>GTX 33</t>
  </si>
  <si>
    <t>GTX 33 ES</t>
  </si>
  <si>
    <t>GTX 330</t>
  </si>
  <si>
    <t>GX60</t>
  </si>
  <si>
    <t>1575,42 (GPS)</t>
  </si>
  <si>
    <t>GX65</t>
  </si>
  <si>
    <t>HF-9034A</t>
  </si>
  <si>
    <t>2 - 29,9</t>
  </si>
  <si>
    <t>COLLINS</t>
  </si>
  <si>
    <t>HFS-700</t>
  </si>
  <si>
    <t>átl:125/400 Wpep</t>
  </si>
  <si>
    <t>A3H;A3J;A1;A7J;A9J</t>
  </si>
  <si>
    <t>HFS-900S</t>
  </si>
  <si>
    <t>2K50H3EJN/2K15J3EJN/100HA1AAN</t>
  </si>
  <si>
    <t>AM 2K50H3EJN/SSB 2K15J3EJN/CW 100HA1AAN</t>
  </si>
  <si>
    <t>ICOM</t>
  </si>
  <si>
    <t>IC-A110</t>
  </si>
  <si>
    <t>36,0</t>
  </si>
  <si>
    <t>IC-A120E</t>
  </si>
  <si>
    <t>9,0</t>
  </si>
  <si>
    <t>Nincs TSO/ETSO - fedélzeti berendezés nem lehet</t>
  </si>
  <si>
    <t>IC-A210</t>
  </si>
  <si>
    <t>118-136,975/161,65-163,275</t>
  </si>
  <si>
    <t>121,5</t>
  </si>
  <si>
    <t>IC-A220</t>
  </si>
  <si>
    <t>118-136,975</t>
  </si>
  <si>
    <t>IC-A3E</t>
  </si>
  <si>
    <t>IC-A6E</t>
  </si>
  <si>
    <t>ILS 420</t>
  </si>
  <si>
    <t>108-112</t>
  </si>
  <si>
    <t>32K3A7N</t>
  </si>
  <si>
    <t>ILS siklópálya adó</t>
  </si>
  <si>
    <t>Integra AP-H</t>
  </si>
  <si>
    <t>JAPAN RADIO CO LTD.</t>
  </si>
  <si>
    <t>JHP-200</t>
  </si>
  <si>
    <t>1,0</t>
  </si>
  <si>
    <t>KDM 706A</t>
  </si>
  <si>
    <t>Radar</t>
  </si>
  <si>
    <t>KING</t>
  </si>
  <si>
    <t>KI-266</t>
  </si>
  <si>
    <t>Ez csak indikátor, nem távolságmérő!!</t>
  </si>
  <si>
    <t>KN 63</t>
  </si>
  <si>
    <t>KN-65</t>
  </si>
  <si>
    <t>KNS 80</t>
  </si>
  <si>
    <t>KR 87</t>
  </si>
  <si>
    <t>200 kHz- 1799 kHz</t>
  </si>
  <si>
    <t>NDB Útvonal irányadó</t>
  </si>
  <si>
    <t>KRA-10A</t>
  </si>
  <si>
    <t>0,16</t>
  </si>
  <si>
    <t>KRA-405B</t>
  </si>
  <si>
    <t>KRA-407</t>
  </si>
  <si>
    <t>DITTEL AVIONIK</t>
  </si>
  <si>
    <t>KRT2</t>
  </si>
  <si>
    <t>TQ AVIONICS</t>
  </si>
  <si>
    <t>KRT2S</t>
  </si>
  <si>
    <t>KT-70</t>
  </si>
  <si>
    <t>KT-71</t>
  </si>
  <si>
    <t>KT-73</t>
  </si>
  <si>
    <t>KT-74A</t>
  </si>
  <si>
    <t>KT-76A</t>
  </si>
  <si>
    <t>KT-76C</t>
  </si>
  <si>
    <t xml:space="preserve">KT-78 </t>
  </si>
  <si>
    <t>KT-78A</t>
  </si>
  <si>
    <t>KT-79</t>
  </si>
  <si>
    <t>KTX2</t>
  </si>
  <si>
    <t>KWX 56</t>
  </si>
  <si>
    <t>Légijármű-fedélzeti meteorológiai radar</t>
  </si>
  <si>
    <t>KX 165A</t>
  </si>
  <si>
    <t>KXP-750</t>
  </si>
  <si>
    <t>KY-196</t>
  </si>
  <si>
    <t>LRA-900</t>
  </si>
  <si>
    <t>Ismeretlen</t>
  </si>
  <si>
    <t>LT-25-100</t>
  </si>
  <si>
    <t>MICROAIR AVIONICS</t>
  </si>
  <si>
    <t>ME406 ELT</t>
  </si>
  <si>
    <t>ME406 HM</t>
  </si>
  <si>
    <t>ME406 Portable ELT</t>
  </si>
  <si>
    <t>MST 67A</t>
  </si>
  <si>
    <t>NAV-4000</t>
  </si>
  <si>
    <t>Légi navigáció célú eszköz</t>
  </si>
  <si>
    <t>VOR/ILS/MKR/ADF Receiver,</t>
  </si>
  <si>
    <t>NR 200</t>
  </si>
  <si>
    <t>NR5300</t>
  </si>
  <si>
    <t>ACSS</t>
  </si>
  <si>
    <t>NXT-800</t>
  </si>
  <si>
    <t>OCEAN SIGNAL</t>
  </si>
  <si>
    <t>PLB1</t>
  </si>
  <si>
    <t>PLB-375</t>
  </si>
  <si>
    <t>PS ENGINEERING</t>
  </si>
  <si>
    <t>PRIMUS-20 WXD</t>
  </si>
  <si>
    <t>PRIMUS-650</t>
  </si>
  <si>
    <t>ISMERETLEN</t>
  </si>
  <si>
    <t>RCZ-852</t>
  </si>
  <si>
    <t>RDR-160</t>
  </si>
  <si>
    <t>RDR-2000</t>
  </si>
  <si>
    <t>RDR-4000</t>
  </si>
  <si>
    <t>RESCU 406</t>
  </si>
  <si>
    <t>RESCU 406 AFN</t>
  </si>
  <si>
    <t>0,15/0,15/5</t>
  </si>
  <si>
    <t>RESCU 406 AFN2</t>
  </si>
  <si>
    <t>5/0,15</t>
  </si>
  <si>
    <t>Rescu 406 SE</t>
  </si>
  <si>
    <t xml:space="preserve">118 - 137,975 </t>
  </si>
  <si>
    <t>CESSNA ARC</t>
  </si>
  <si>
    <t>RT-328T</t>
  </si>
  <si>
    <t xml:space="preserve">118 - 135 </t>
  </si>
  <si>
    <t>Navigációs feladatokat ellátó és támogató rendszer</t>
  </si>
  <si>
    <t>RT-359A</t>
  </si>
  <si>
    <t>RT-459</t>
  </si>
  <si>
    <t>RT-459A</t>
  </si>
  <si>
    <t>RT-859A</t>
  </si>
  <si>
    <t>RT-910</t>
  </si>
  <si>
    <t>RT-950</t>
  </si>
  <si>
    <t>RTA-44D</t>
  </si>
  <si>
    <t>RTA-4B</t>
  </si>
  <si>
    <t>&gt;125</t>
  </si>
  <si>
    <t>RTA-50D</t>
  </si>
  <si>
    <t>RV-5</t>
  </si>
  <si>
    <t>ASTRONICS</t>
  </si>
  <si>
    <t>SRB-406 ELT</t>
  </si>
  <si>
    <t>5/0,4/0,4</t>
  </si>
  <si>
    <t>DYNON AVIONICS</t>
  </si>
  <si>
    <t>SV-XPNDR-262</t>
  </si>
  <si>
    <t>SV-XPNDR-26X</t>
  </si>
  <si>
    <t>T-2000</t>
  </si>
  <si>
    <t>T2000SFL</t>
  </si>
  <si>
    <t>AVIDYNE</t>
  </si>
  <si>
    <t>TAS 610</t>
  </si>
  <si>
    <t>A freki szerintem fordított.</t>
  </si>
  <si>
    <t>TCAS RT-951</t>
  </si>
  <si>
    <t>TCAS-2000</t>
  </si>
  <si>
    <t>ACARS Unilink</t>
  </si>
  <si>
    <t>TCR-451 DME</t>
  </si>
  <si>
    <t>TDR-94D</t>
  </si>
  <si>
    <t>TDR-950</t>
  </si>
  <si>
    <t>BENDIX</t>
  </si>
  <si>
    <t>1090</t>
  </si>
  <si>
    <t>TPA-100A</t>
  </si>
  <si>
    <t>TPA-100B</t>
  </si>
  <si>
    <t>TPR-901</t>
  </si>
  <si>
    <t>TPU-67B</t>
  </si>
  <si>
    <t>TR-611</t>
  </si>
  <si>
    <t>Légtér ellenőrző radar</t>
  </si>
  <si>
    <t>TR-866A</t>
  </si>
  <si>
    <t>118-152</t>
  </si>
  <si>
    <t>TR-866B</t>
  </si>
  <si>
    <t>TRA-67A</t>
  </si>
  <si>
    <t>L3 COMMUNICATIONS</t>
  </si>
  <si>
    <t>TRC899</t>
  </si>
  <si>
    <t>TRS 42A</t>
  </si>
  <si>
    <t>TERRA</t>
  </si>
  <si>
    <t>TRT-250</t>
  </si>
  <si>
    <t>TRT600</t>
  </si>
  <si>
    <t>FUNKWERK AVIONICS</t>
  </si>
  <si>
    <t>12M0M1D</t>
  </si>
  <si>
    <t>TRT800</t>
  </si>
  <si>
    <t xml:space="preserve">&gt;71 </t>
  </si>
  <si>
    <t>TRIG-AVIONICS</t>
  </si>
  <si>
    <t>TT21</t>
  </si>
  <si>
    <t>TT31</t>
  </si>
  <si>
    <t>TTR-920</t>
  </si>
  <si>
    <t>TTR-921</t>
  </si>
  <si>
    <t>TY91</t>
  </si>
  <si>
    <t>TY96</t>
  </si>
  <si>
    <t>TY97</t>
  </si>
  <si>
    <t>MGL AVIONICS</t>
  </si>
  <si>
    <t>V6 COM</t>
  </si>
  <si>
    <t>117-151,975</t>
  </si>
  <si>
    <t>VHF-22C</t>
  </si>
  <si>
    <t>117-136,992</t>
  </si>
  <si>
    <t>VHF-22D</t>
  </si>
  <si>
    <t>VHF-4000E</t>
  </si>
  <si>
    <t>VHF-700B</t>
  </si>
  <si>
    <t>VHF-900B</t>
  </si>
  <si>
    <t>GARRECHT AVIONIK</t>
  </si>
  <si>
    <t>VT-01</t>
  </si>
  <si>
    <t>VT-02</t>
  </si>
  <si>
    <t>VT-2000</t>
  </si>
  <si>
    <t>VERTEX STANDARD</t>
  </si>
  <si>
    <t>VXA-300</t>
  </si>
  <si>
    <t>WRT-701X</t>
  </si>
  <si>
    <t>WU-880</t>
  </si>
  <si>
    <t>9375</t>
  </si>
  <si>
    <t>10000</t>
  </si>
  <si>
    <t>WXR-700</t>
  </si>
  <si>
    <t>WXT-250</t>
  </si>
  <si>
    <t>WXT-250B</t>
  </si>
  <si>
    <t>XK516D1 HF</t>
  </si>
  <si>
    <t>2 -29.999</t>
  </si>
  <si>
    <t>400</t>
  </si>
  <si>
    <t>A1</t>
  </si>
  <si>
    <t>XS 850</t>
  </si>
  <si>
    <t>XS-857A</t>
  </si>
  <si>
    <t>XS-858</t>
  </si>
  <si>
    <t>XS-950</t>
  </si>
  <si>
    <t>ROHDE &amp; SCHWARZ</t>
  </si>
  <si>
    <t>XU251</t>
  </si>
  <si>
    <t>118 - 144
225-400</t>
  </si>
  <si>
    <t>ETSO szám</t>
  </si>
  <si>
    <t>*</t>
  </si>
  <si>
    <t>EASA.IM.21O.10028407</t>
  </si>
  <si>
    <t>EASA.IM.21O.10039654</t>
  </si>
  <si>
    <t>EASA.IM.21O.10039656</t>
  </si>
  <si>
    <t>EASA.IM.21O.416, REV. B</t>
  </si>
  <si>
    <t>EASA.IM.21O.10040703</t>
  </si>
  <si>
    <t>EASA.IM.21O.10050368</t>
  </si>
  <si>
    <t>EASA.IM.21O.10052537, REV. A</t>
  </si>
  <si>
    <t>EASA.IM.21O.10018357</t>
  </si>
  <si>
    <t>LBA.N-O.10.940/08 JTSO</t>
  </si>
  <si>
    <t>EASA.IM.21O.1171, REV. A</t>
  </si>
  <si>
    <t>EASA.IM.21O.10034316, REV. A</t>
  </si>
  <si>
    <t>EASA.IM.21O.341, REV. A</t>
  </si>
  <si>
    <t>F.O.044</t>
  </si>
  <si>
    <t>F.O.046</t>
  </si>
  <si>
    <t>EASA.IM.21O.146, REV. B</t>
  </si>
  <si>
    <t>EASA.IM.21O.608, REV. B</t>
  </si>
  <si>
    <t>EASA.IM.21O.743, REV. B</t>
  </si>
  <si>
    <t>LBA.N-O.10.915/026JTSO</t>
  </si>
  <si>
    <t>LBA.O.10.911/87 JTSO</t>
  </si>
  <si>
    <t>EASA.21O.1249, REV. A</t>
  </si>
  <si>
    <t>EASA.21O.10054849</t>
  </si>
  <si>
    <t>LBA.O.10.930/54 JTSO</t>
  </si>
  <si>
    <t>EASA.21O.10038538</t>
  </si>
  <si>
    <t>EASA.21O.717</t>
  </si>
  <si>
    <t>LBA.O.10.922/94 JTSO</t>
  </si>
  <si>
    <t>VOR/ILS</t>
  </si>
  <si>
    <t>EASA.21O.063</t>
  </si>
  <si>
    <t>TRIG AVIONICS</t>
  </si>
  <si>
    <t>KT-74</t>
  </si>
  <si>
    <t>EASA.21O.10046583</t>
  </si>
  <si>
    <t>LBA.N-O.10.985/02 JTSO</t>
  </si>
  <si>
    <t>EASA.IM.21O.492</t>
  </si>
  <si>
    <t>AIRPLUS</t>
  </si>
  <si>
    <t>KRT-2</t>
  </si>
  <si>
    <t>EASA.21O.10038036</t>
  </si>
  <si>
    <t>EASA.21O.10055186, REV.A</t>
  </si>
  <si>
    <t>TQ-SYSTEMS</t>
  </si>
  <si>
    <t>EASA.21O.10062647</t>
  </si>
  <si>
    <t>F.O.089</t>
  </si>
  <si>
    <t>F.O.033</t>
  </si>
  <si>
    <t>F.O.037</t>
  </si>
  <si>
    <t>EASA.21O.624</t>
  </si>
  <si>
    <t>LBA.O.10.911/113JTSO</t>
  </si>
  <si>
    <t>EASA.21O.193</t>
  </si>
  <si>
    <t>EASA.21O.1304, REV. A</t>
  </si>
  <si>
    <t>TRT800A</t>
  </si>
  <si>
    <t>EASA.21O.268</t>
  </si>
  <si>
    <t xml:space="preserve">TRT800H </t>
  </si>
  <si>
    <t>EASA.21O.269</t>
  </si>
  <si>
    <t>EASA.21O.216</t>
  </si>
  <si>
    <t>EASA.IM.21O.10043490, REV. A</t>
  </si>
  <si>
    <t>EASA.21O.196</t>
  </si>
  <si>
    <t>EASA.IM.21O.440</t>
  </si>
  <si>
    <t>EASA.IM.21O.10055782</t>
  </si>
  <si>
    <t>EASA.IM.21O.10043488, REV. A</t>
  </si>
  <si>
    <t>LBA.N-O.10.930/61 JTSO</t>
  </si>
  <si>
    <t>LBA.N-O.10.930/57 JTSO</t>
  </si>
  <si>
    <t>EASA.IM.21O.809</t>
  </si>
  <si>
    <t>EASA.21O.221</t>
  </si>
  <si>
    <t>EASA.IM.21O.10055433</t>
  </si>
  <si>
    <t>EASA.IM.21O.1254</t>
  </si>
  <si>
    <t>LBA.N-O.10.985/012 JTSO</t>
  </si>
  <si>
    <t>LBA.N-O.10.985/013 JTSO</t>
  </si>
  <si>
    <t>EASA.21O.384, REV. A</t>
  </si>
  <si>
    <t>EASA.21O.705</t>
  </si>
  <si>
    <t>EASA.IM.21O.706</t>
  </si>
  <si>
    <t>EASA.IM.21O.10033125</t>
  </si>
  <si>
    <t>KRA-405A</t>
  </si>
  <si>
    <t>EASA.IM.21O.013, REV. B</t>
  </si>
  <si>
    <t>EASA.IM.21O.150, REV. A</t>
  </si>
  <si>
    <t>EASA.IM.21O.10052390</t>
  </si>
  <si>
    <t>EASA.IM.21O.1147</t>
  </si>
  <si>
    <t>EASA.IM.21O.724, REV. A</t>
  </si>
  <si>
    <t>LBA.N-O.10.911/105 JTSO</t>
  </si>
  <si>
    <t>EASA.21O.120, REV. A</t>
  </si>
  <si>
    <t>EASA.IM.21O.10040698</t>
  </si>
  <si>
    <t>EASA.IM.21O.343</t>
  </si>
  <si>
    <t>EASA.IM.21O.10036227, REV. A</t>
  </si>
  <si>
    <t>EASA.IM.21O.10050750</t>
  </si>
  <si>
    <t>EASA.IM.21O.457</t>
  </si>
  <si>
    <t>EASA.21O.275</t>
  </si>
  <si>
    <t>LBA.N-O.10.930/070JTSO</t>
  </si>
  <si>
    <t>LBA.O.10.914/24 JTSO</t>
  </si>
  <si>
    <t>EASA.IM.21O.10028290</t>
  </si>
  <si>
    <t>EASA.21O.006</t>
  </si>
  <si>
    <t>EASA.IM.21O.10041599, REV. A</t>
  </si>
  <si>
    <t>EASA.21O.1098, REV. A</t>
  </si>
  <si>
    <t>EASA.21O.1097, REV. B</t>
  </si>
  <si>
    <t>EASA.21O.818, REV. B</t>
  </si>
  <si>
    <t>EASA.21O.1265, REV. E</t>
  </si>
  <si>
    <t>LBA.O.10.941/002NTSO</t>
  </si>
  <si>
    <t>EASA.IM.21O.933</t>
  </si>
  <si>
    <t>EASA.IM.21O.10047790</t>
  </si>
  <si>
    <t>EASA.21O.280, REV. C</t>
  </si>
  <si>
    <t>LBA.N-O.10.930/59 JTSO</t>
  </si>
  <si>
    <t>EASA.IM.21O.10036359</t>
  </si>
  <si>
    <t>AHV1600</t>
  </si>
  <si>
    <t>EASA.21O.1286, REV. C</t>
  </si>
  <si>
    <t>EASA.21O.10063547</t>
  </si>
  <si>
    <t>EASA.21O.10034900</t>
  </si>
  <si>
    <t>EASA.21O.643, REV. B</t>
  </si>
  <si>
    <t>EASA.21O.10042695, REV. B</t>
  </si>
  <si>
    <t>EASA.21O.10058724, REV. A</t>
  </si>
  <si>
    <t>EASA.21O.10048027</t>
  </si>
  <si>
    <t>EASA.21O.10048029</t>
  </si>
  <si>
    <t>Sávok</t>
  </si>
  <si>
    <t>Alkalmazás</t>
  </si>
  <si>
    <t>108 MHz - 118 MHz</t>
  </si>
  <si>
    <t>VOR</t>
  </si>
  <si>
    <t>TCAS rendszer</t>
  </si>
  <si>
    <t>118 MHz - 137 MHz</t>
  </si>
  <si>
    <t>COM1</t>
  </si>
  <si>
    <t>2 MHz - 29,9 MHz</t>
  </si>
  <si>
    <t>COM2</t>
  </si>
  <si>
    <t>255 kHz - 526,5 kHz</t>
  </si>
  <si>
    <t>NDB útvonal irányadó föld-levegő</t>
  </si>
  <si>
    <t>Doppler rendszerű navigációs segéd berendezés</t>
  </si>
  <si>
    <t>255 kHz - 1799 kHz</t>
  </si>
  <si>
    <t>EPIRB vészjeladó</t>
  </si>
  <si>
    <t xml:space="preserve">329,150 MHz - 335 MHz </t>
  </si>
  <si>
    <t>siklópálya</t>
  </si>
  <si>
    <t>Fedélzeti radar érzékelő és mérő rendszer</t>
  </si>
  <si>
    <t>960 MHz - 1215 MHz</t>
  </si>
  <si>
    <t>DME</t>
  </si>
  <si>
    <t>Gurító radar</t>
  </si>
  <si>
    <t>1215 MHz - 1240 MHz</t>
  </si>
  <si>
    <t>földi légtér ell. Radar</t>
  </si>
  <si>
    <t>1559 MHz - 1626,5 MHz</t>
  </si>
  <si>
    <t>Kutatás-mentés</t>
  </si>
  <si>
    <t>Légi navigáció célú rendszer</t>
  </si>
  <si>
    <t>16K0G1D</t>
  </si>
  <si>
    <t>ELT 406.025</t>
  </si>
  <si>
    <t>3K20A3X</t>
  </si>
  <si>
    <t>ELT 243</t>
  </si>
  <si>
    <t>Fedélzeti meteorológiai radar</t>
  </si>
  <si>
    <t>VHF Kommunikáció</t>
  </si>
  <si>
    <t>Loran-A rádiónavigációs rendszer</t>
  </si>
  <si>
    <t>200KV1DAN</t>
  </si>
  <si>
    <t>1M00F3XXN</t>
  </si>
  <si>
    <t>Mentési célra szolgáló eszköz, vészjeladó</t>
  </si>
  <si>
    <t>3M00P0NAN</t>
  </si>
  <si>
    <t>MLS rendszer</t>
  </si>
  <si>
    <t>Válasz jeladó</t>
  </si>
  <si>
    <t>20K9A9WWF</t>
  </si>
  <si>
    <t>2K15J3EJN</t>
  </si>
  <si>
    <t>RH Kommunikáció</t>
  </si>
  <si>
    <t>PLB Pesonal Location Beacon</t>
  </si>
  <si>
    <t>Precíziós megközelítő rendszer</t>
  </si>
  <si>
    <t>Radarbója</t>
  </si>
  <si>
    <t>SRE</t>
  </si>
  <si>
    <t>SSR Másodlagos légtér ellenőrző radar</t>
  </si>
  <si>
    <t>TACAN Léginavigációs segéd eszköz</t>
  </si>
  <si>
    <t>TVOR</t>
  </si>
  <si>
    <t>Útvonali hely jeladó ''Z'' rendszer</t>
  </si>
  <si>
    <t>Változtatható telephelyű repülőtéri leszállító rendszer</t>
  </si>
  <si>
    <t>Vész- és biztonsági összeköttetés</t>
  </si>
  <si>
    <t>Kagória</t>
  </si>
  <si>
    <t>Adó-vevő</t>
  </si>
  <si>
    <t>Egyéb berendezés</t>
  </si>
  <si>
    <t>Vészjelző</t>
  </si>
  <si>
    <t>Mentő eszköz</t>
  </si>
  <si>
    <t>Mentőeszköz</t>
  </si>
  <si>
    <t>Légijármű-fedélzeti Doppler radar</t>
  </si>
  <si>
    <t>Légijármű-fedélzeti légtérellenőrző radar</t>
  </si>
  <si>
    <t>Új berendezés</t>
  </si>
  <si>
    <t>Berendezés Csere</t>
  </si>
  <si>
    <t>Berendezés törlés</t>
  </si>
  <si>
    <t>Változás3</t>
  </si>
  <si>
    <t>Változás2</t>
  </si>
  <si>
    <t>Új jármű</t>
  </si>
  <si>
    <t>Jármű adatmódosítás</t>
  </si>
  <si>
    <t>Jármű törlés</t>
  </si>
  <si>
    <t>Kérem válassza ki</t>
  </si>
  <si>
    <t>Kézi rádió</t>
  </si>
  <si>
    <t>Beépített</t>
  </si>
  <si>
    <t>Telepítés</t>
  </si>
  <si>
    <t>Mobil</t>
  </si>
  <si>
    <t>Üzembe 
helyzés
 ideje</t>
  </si>
  <si>
    <t>Partner adatok</t>
  </si>
  <si>
    <t>A díjfizető:</t>
  </si>
  <si>
    <t>Az üzemeltető</t>
  </si>
  <si>
    <t>A kérelem benyújtója</t>
  </si>
  <si>
    <t>Hívónév</t>
  </si>
  <si>
    <t>Címe</t>
  </si>
  <si>
    <t>Helység</t>
  </si>
  <si>
    <t>közterület név, házszám</t>
  </si>
  <si>
    <t>EOVx</t>
  </si>
  <si>
    <t>Koordináták</t>
  </si>
  <si>
    <t>Atnenna</t>
  </si>
  <si>
    <t>típus</t>
  </si>
  <si>
    <t>ERP 
(W)</t>
  </si>
  <si>
    <t>ERP
(dBW)</t>
  </si>
  <si>
    <r>
      <t>Irány
(</t>
    </r>
    <r>
      <rPr>
        <vertAlign val="superscript"/>
        <sz val="10"/>
        <color theme="1"/>
        <rFont val="Times New Roman"/>
        <family val="1"/>
        <charset val="238"/>
      </rPr>
      <t>o</t>
    </r>
    <r>
      <rPr>
        <sz val="10"/>
        <color theme="1"/>
        <rFont val="Times New Roman"/>
        <family val="2"/>
        <charset val="238"/>
      </rPr>
      <t>)</t>
    </r>
  </si>
  <si>
    <r>
      <t>F</t>
    </r>
    <r>
      <rPr>
        <vertAlign val="subscript"/>
        <sz val="10"/>
        <color theme="1"/>
        <rFont val="Times New Roman"/>
        <family val="1"/>
        <charset val="238"/>
      </rPr>
      <t>h</t>
    </r>
    <r>
      <rPr>
        <sz val="10"/>
        <color theme="1"/>
        <rFont val="Times New Roman"/>
        <family val="2"/>
        <charset val="238"/>
      </rPr>
      <t xml:space="preserve">
(m)</t>
    </r>
  </si>
  <si>
    <t>G
(dB)</t>
  </si>
  <si>
    <t>Hívóneve</t>
  </si>
  <si>
    <t>Fix állomás</t>
  </si>
  <si>
    <t>Gyártók</t>
  </si>
  <si>
    <t>Névleges
Teljesít-
ménye
(W)</t>
  </si>
  <si>
    <t>794KP0NAN</t>
  </si>
  <si>
    <t>Adatváltozás</t>
  </si>
  <si>
    <t>Rádióberendezés
Típus</t>
  </si>
  <si>
    <t>EOV y</t>
  </si>
  <si>
    <t>ATR 720 C_</t>
  </si>
  <si>
    <t>KTX2_</t>
  </si>
  <si>
    <t>KTX2_*</t>
  </si>
  <si>
    <t>KTX2*</t>
  </si>
  <si>
    <t>TRT600_</t>
  </si>
  <si>
    <t>TSO vagy ETSO szám:</t>
  </si>
  <si>
    <t>adó-vevő</t>
  </si>
  <si>
    <t>Kérem válassza ki!</t>
  </si>
  <si>
    <t>Budapest,</t>
  </si>
  <si>
    <t>Partnerkód: (ha ismert)</t>
  </si>
  <si>
    <t>Tengerszint
feletti</t>
  </si>
  <si>
    <t>Név vagy cégnév</t>
  </si>
  <si>
    <t>Kérelemmel érintett hívójelek</t>
  </si>
  <si>
    <r>
      <t>N</t>
    </r>
    <r>
      <rPr>
        <b/>
        <vertAlign val="superscript"/>
        <sz val="10"/>
        <color theme="1"/>
        <rFont val="Times New Roman"/>
        <family val="1"/>
        <charset val="238"/>
      </rPr>
      <t>o</t>
    </r>
  </si>
  <si>
    <t>Nyilatkozat</t>
  </si>
  <si>
    <t>Többségi, vagy kijelölt tulajdonos neve</t>
  </si>
  <si>
    <t>Többségi, vagy kijelölt tulajdonos címe</t>
  </si>
  <si>
    <t>Tengerszint feletti magassága (m)</t>
  </si>
  <si>
    <t>EOV kordinátái</t>
  </si>
  <si>
    <t>Állomás osztály</t>
  </si>
  <si>
    <t>Üzembe helyzés  ideje</t>
  </si>
  <si>
    <t>Rádióberendezés Típus</t>
  </si>
  <si>
    <t>Berendezés Kategória</t>
  </si>
  <si>
    <t>Névleges Teljesítménye (W)</t>
  </si>
  <si>
    <t>Engedélyezendő frekvenciasáv</t>
  </si>
  <si>
    <t>Nyereség G; dB)</t>
  </si>
  <si>
    <t>Fh (m)</t>
  </si>
  <si>
    <t>Irány</t>
  </si>
  <si>
    <t>ERP (dBW)</t>
  </si>
  <si>
    <t>ERP (W)</t>
  </si>
  <si>
    <t>Rádióberendezés</t>
  </si>
  <si>
    <t>Partner</t>
  </si>
  <si>
    <t>Kezdete</t>
  </si>
  <si>
    <t>Vége</t>
  </si>
  <si>
    <t>Használat 
módja</t>
  </si>
  <si>
    <t>TSO-C63A</t>
  </si>
  <si>
    <t>TSO-C37d</t>
  </si>
  <si>
    <t>TSO-C31</t>
  </si>
  <si>
    <t>TSO-C87</t>
  </si>
  <si>
    <t>TSO-C74</t>
  </si>
  <si>
    <t>TSO-C74B</t>
  </si>
  <si>
    <t>TSO-C74C</t>
  </si>
  <si>
    <t>TSO-C126b</t>
  </si>
  <si>
    <t>TSO-C147</t>
  </si>
  <si>
    <t>TR-661A</t>
  </si>
  <si>
    <t>TSO-C74A</t>
  </si>
  <si>
    <t>TSO-C66A</t>
  </si>
  <si>
    <t>TSO-C63C</t>
  </si>
  <si>
    <t>TSO-C126</t>
  </si>
  <si>
    <t>A jogi partner cégbíróság bejegyzés, a természetes személy anyakönyvezés szerinti neve</t>
  </si>
  <si>
    <t>Használat módja:</t>
  </si>
  <si>
    <t>A kérelem</t>
  </si>
  <si>
    <t>A jármű</t>
  </si>
  <si>
    <t>Változás jellege</t>
  </si>
  <si>
    <t>Hívójel, vagy hívónév</t>
  </si>
  <si>
    <t>Itt kell megadni a jármű hívójelét, a mezőben előre berirt "Hívójel" érték felülírásával</t>
  </si>
  <si>
    <t>Jogi partner székhely címének levelezési címe, természetes személy állandólekhely címének levelezési címe. (Pl.: 1525 Budapest, Pf.: 75.)</t>
  </si>
  <si>
    <t>A partner értesítési címének levelezési címe. (Pl.: 1376 Budapest, Pf.: 997.)</t>
  </si>
  <si>
    <t>Jogi partner székhely címe, természetes személy állandólekhely címe (Pl.: 1012 Budapest, Ostrom utca 23-25.)</t>
  </si>
  <si>
    <t>A partner értesítési közigazgatási címe. (Pl.: 1133 Budapest, Visegrádi utca 106.)</t>
  </si>
  <si>
    <t>Jogi személy adószáma</t>
  </si>
  <si>
    <t>Természetes személy adó azonosító jele.</t>
  </si>
  <si>
    <t>Természetes személy anyja születés kori neve</t>
  </si>
  <si>
    <t>Természetes személy születési helyének országa - ha az nem Magyarország.</t>
  </si>
  <si>
    <t>Természetes személy születési helye</t>
  </si>
  <si>
    <t>A kérelmet benyújtó jogi személy ügyintézőjének neve.</t>
  </si>
  <si>
    <t>A kérelmet benyújtó jogi személy ügyintézőjének telefonszáma.</t>
  </si>
  <si>
    <t>A kérelmet benyújtó jogi személy ügyintézőjének E-mail címe.</t>
  </si>
  <si>
    <t>A kérelmet azonosító adat, amely a kérelmet a benyújtó számára azonosítja.</t>
  </si>
  <si>
    <t>Eljárási megbízás eredeti példányát kell az esetbe csatolni a kérelemhez, amennyiben a kérelmet nem az engedélyes nyújtja be.</t>
  </si>
  <si>
    <t>Az ügyintézést segítő összesítés, amelyet a kérelmezőnek nem kell töltenie. A mező a Jármű vagy telephely adatok lapon megadott adatokból töltődik fel.</t>
  </si>
  <si>
    <t>A kiadott rádióengedély véglegessé válásával lesz jogszerű a frekvenciahasználat, ezért a kiadott rádióengedélyeket véglegesíteni kell. A kérelem benyújtója nyilatkozhat, hogy lemond-e fellebbezési jogáról helyt adó határozat esetében. Lemodás esetán a határozat átvételének másnapján, ennek hiányában csak a fellebbezésre nyitva álló idő letelte után válik véglegessé a rádióengedély.</t>
  </si>
  <si>
    <t>Kérelmező által szabadon tölthető mező, valamely- a rádióengedély kiadás szempontjából fontos körülmény megadására.</t>
  </si>
  <si>
    <t>A jármű azonosítását segítő jármű típusát kell megadni.</t>
  </si>
  <si>
    <t>A változás kód megadásával jelezhető, hogy az új járművet-, egy korábbi már engedélyben szereplő jármű adatait módosítani vagy törölni szeretnénk, illetve a járműbe szerelt állomásokban történt változás, és a jármű azonosítát szolgálja ez az adatsor.</t>
  </si>
  <si>
    <t>A változás kód megadásával jelezhető, hogy az új telephelyet-, egy korábbi már engedélyben szereplő telephely adatait módosítani vagy törölni szeretnénk, illetve a telephelyen szerelt állomásokban történt változás, és a telephely azonosítát szolgálja ez az adatsor.</t>
  </si>
  <si>
    <t>Az antenna talppontjának Balti tengerhez mért magassága méterben megadva.</t>
  </si>
  <si>
    <t>Az állandóhelyű állomás közigazgatási címe.</t>
  </si>
  <si>
    <t>Az antenna talppontjának EOV koordinátái.</t>
  </si>
  <si>
    <t>A berendezés jellege lehet Üzemelő vagy tartalék berendezés, amely értéket legördülő mezőből lehet kiválasztani. Más érték nem adható meg. Tartalék állomások után nem kerül frekvenciahasználati díj megállapításra.</t>
  </si>
  <si>
    <t>Rádióberendezés gyártója</t>
  </si>
  <si>
    <t>Az adatot legördülő értékből választható ki. Ettől eltérő adat nem adható meg.</t>
  </si>
  <si>
    <t>A rádióberendezés gyári katalógusa szerinti névleges teljesítményét kell W-ban megadni.</t>
  </si>
  <si>
    <t>Abban az esetben, ha a rádióberendezés üzemi frekvenciáját működés közben az operátornak, vagy a rádiórendszer választja - választhatja ki, akkor azt a frekvenciasávot kell megadni, amelyben az berendezés jogszerűen üzemeltethető. Pl. légi VHF sávú kommunikációs berendezés esetében 118-137 MHz</t>
  </si>
  <si>
    <t>Az elfoglalt RF sávszélesség és moduláció RR szerinti kódolásával megadva. Legfeljebb 9 karakter.</t>
  </si>
  <si>
    <t>TX_ (MHz)</t>
  </si>
  <si>
    <t>Rx_ (MHz)</t>
  </si>
  <si>
    <t>Az állomás fix adófrekvenciája. Összesen 4 db fix adó-, vevő, vagy adó-vevő frekvencia adható meg.</t>
  </si>
  <si>
    <t>Az állomás fix vevőfrekvenciája. Összesen 4 db fix adó-, vevő, vagy adó-vevő frekvencia adható meg.</t>
  </si>
  <si>
    <t>A Jármű vagy telephely adatok lapon megadott Hívójelek és Hívónevek közül kell választani, hogy a rögzített berendezés mely járműhöz vagy telephelyhez tartozik. A legördülő listában nem szereplő Hívójel vagy Hívónév nem adható meg.</t>
  </si>
  <si>
    <t xml:space="preserve">Az antenna nyereségét kell megadni a félhullámú dipol antennához képest dB-ben. Katalógus adat.  </t>
  </si>
  <si>
    <t>Antenna
csak földi állomások esetében kell megadni.</t>
  </si>
  <si>
    <t xml:space="preserve">Az antenna típusát kell megadni a gyári katalógus adat szerint. </t>
  </si>
  <si>
    <t xml:space="preserve">Az antenna gyártóját kell megadni a gyári katalógus adat szerint. </t>
  </si>
  <si>
    <t>Az antenna sugárzási súlypontjának föld feletti magassága méterben.</t>
  </si>
  <si>
    <r>
      <t xml:space="preserve">Körsugárzó antenna esetében "ND" értéket kell megadni, irányított antenna esetében az Északi irányhoz képest jobb forgási irányú elfordulást fokban. (0-359 </t>
    </r>
    <r>
      <rPr>
        <vertAlign val="superscript"/>
        <sz val="10"/>
        <color theme="1"/>
        <rFont val="Times New Roman"/>
        <family val="1"/>
        <charset val="238"/>
      </rPr>
      <t>o</t>
    </r>
    <r>
      <rPr>
        <sz val="10"/>
        <color theme="1"/>
        <rFont val="Times New Roman"/>
        <family val="2"/>
        <charset val="238"/>
      </rPr>
      <t>)</t>
    </r>
  </si>
  <si>
    <t>Ellátási
sugár
km</t>
  </si>
  <si>
    <t>Ellátási sugár</t>
  </si>
  <si>
    <t>Az állomás által rádiótechnikailag lefedett terület suga km-ben.</t>
  </si>
  <si>
    <t>Földi állomás
telephely</t>
  </si>
  <si>
    <t>Árvíz- Belvízvédelmi készenléti szerv</t>
  </si>
  <si>
    <t>Balatoni viharjelző</t>
  </si>
  <si>
    <t>Bányamentő szolgálat</t>
  </si>
  <si>
    <t>Korház, klinika</t>
  </si>
  <si>
    <t>Mentőszolgálat</t>
  </si>
  <si>
    <t>Meteorológiai szolgálat</t>
  </si>
  <si>
    <t>Tisza-tavi viharjelző</t>
  </si>
  <si>
    <t>Tűzoltóság</t>
  </si>
  <si>
    <t>Velence-tavi viharjelző</t>
  </si>
  <si>
    <t>Díjkedvezmény</t>
  </si>
  <si>
    <t>A frekvenciadíj kedvezményre való jogosultság okát lehet kiválasztani a legördülő értékekből.</t>
  </si>
  <si>
    <t>Tx1</t>
  </si>
  <si>
    <t>Ad1</t>
  </si>
  <si>
    <t>Tx2</t>
  </si>
  <si>
    <t>Ad2</t>
  </si>
  <si>
    <t>16KOG1D</t>
  </si>
  <si>
    <t>AK-451</t>
  </si>
  <si>
    <t>AMERI-KING</t>
  </si>
  <si>
    <t>Határozat átvételének módja</t>
  </si>
  <si>
    <t xml:space="preserve">Megjegyzés: </t>
  </si>
  <si>
    <t>Születéskori név:</t>
  </si>
  <si>
    <t>Nem vagyok jogosult</t>
  </si>
  <si>
    <t>Frekvenciam díjkedvezmény ok</t>
  </si>
  <si>
    <t>Lajstrom jele</t>
  </si>
  <si>
    <t>A jármű lajstrom jelét kell megadni.</t>
  </si>
  <si>
    <t>A rádióállomás üzembe helyezés ideje. éééé.hh.nn formátumban kell megadni.</t>
  </si>
  <si>
    <t>A kisugárzott effektív teljesítmény dBW-ban megadva. A táblázat számítja a megadott névleges teljesítményből és antenna nyereségből, de felülírható.</t>
  </si>
  <si>
    <t>A kisugárzott effektív teljesítmény W-ban megadva. A táblázat számítja a megadott névleges teljesítményből és antenna nyereségből, de felülírható.</t>
  </si>
  <si>
    <t>Természetes személy születési ideje éééé.hh.nn forátumban</t>
  </si>
  <si>
    <t>Amennyiben az állomás nem folyamatos üzemeltetésű, akkor megadható az üzemeltetés időszaka. Az időszakot úgy kell hh.nn formátumban megadni, hogy évente legalább egybefüggően 92 napot kell üzemelő állapotúnak lennie.</t>
  </si>
  <si>
    <t>A rádióberendezés RR. szerinti besorolását kell megadni, amely lehet Adó-vevő; Mentő eszköz; Vészjelző; és Egyéb berendezés. Az értéket legördülő mezőből lehet kiválasztani, más adat nem adható meg.</t>
  </si>
  <si>
    <t>Az állomás osztályt az RR. szerinti kódolással kell megadni.  MA - Légi jármű állomás; AM - Légijármű vevő állomás; MO - Hordozható állomás; FA - földi állandóhelyű állomás; AL - földi navigációs célú állomás. Az adat legördülő mezőértékből választható ki, más érték nem adható meg. A légimozgószolgálatban üzemeltetett földi telepítésű radar állomásokat a radar állomásokra vonatkozó eljárásszerint kell engedélyeztetni.</t>
  </si>
  <si>
    <t>A rádióberendezés RR. szerinti rendeltetését kell megadni, amely legördülő mezőből lehet kiválasztani. Nem lehet más tartalmat megadni.</t>
  </si>
  <si>
    <t>Bankszámlaszám:</t>
  </si>
  <si>
    <t>Annak a bankszámlának a száma, amelyről a frekvenciadíjat fogják fizetni.</t>
  </si>
  <si>
    <t>A rádióberendezés típusát kell megadni, ahogy az a gépkönyvben szerepel. Legördülő mezőből is választhatunk berendezés típust (2 klick a mezőben), ez esetben az ismert adatok beíródnak a táblázatba. A legördülő tartalomban nem szereplő típus megadható.</t>
  </si>
  <si>
    <r>
      <t xml:space="preserve">Lajstromozott járműhöz kötelező megadni. A megadott adatot a </t>
    </r>
    <r>
      <rPr>
        <u/>
        <sz val="10"/>
        <color rgb="FF0000FF"/>
        <rFont val="Times New Roman"/>
        <family val="1"/>
        <charset val="238"/>
      </rPr>
      <t>easa.europa.eu/download/etso/etsoa.pdf</t>
    </r>
    <r>
      <rPr>
        <sz val="10"/>
        <color theme="1"/>
        <rFont val="Times New Roman"/>
        <family val="2"/>
        <charset val="238"/>
      </rPr>
      <t xml:space="preserve"> vagy </t>
    </r>
    <r>
      <rPr>
        <u/>
        <sz val="10"/>
        <color rgb="FF0000FF"/>
        <rFont val="Times New Roman"/>
        <family val="1"/>
        <charset val="238"/>
      </rPr>
      <t>rgl.faa.gov/Regulatory_and_Guidance_Library/rgTSO.nsf/MainFrame?OpenFrameSet</t>
    </r>
    <r>
      <rPr>
        <sz val="10"/>
        <color theme="1"/>
        <rFont val="Times New Roman"/>
        <family val="2"/>
        <charset val="238"/>
      </rPr>
      <t xml:space="preserve"> oldalon ellenőrizzük.</t>
    </r>
  </si>
  <si>
    <r>
      <t xml:space="preserve">A kitöltött Excel fájlt az aláírt kérelem mellékleteként kell benyújtani Excel elektronikus formában.  A kitöltött Excel táblázatok </t>
    </r>
    <r>
      <rPr>
        <b/>
        <u/>
        <sz val="10"/>
        <color theme="1"/>
        <rFont val="Times New Roman"/>
        <family val="1"/>
        <charset val="238"/>
      </rPr>
      <t>aláírt kérelem nélküli beküldése</t>
    </r>
    <r>
      <rPr>
        <sz val="10"/>
        <color theme="1"/>
        <rFont val="Times New Roman"/>
        <family val="2"/>
        <charset val="238"/>
      </rPr>
      <t xml:space="preserve"> nem fogadható be kérelemként.
Az aláírt kérelmet és az elektronikus adatszolgáltatást postán a 1376 Budapest, Pf.: 977. címre kell megküldeni, személyesen a 1133 Budapest, Visegrádi utca 106. szám alatt található Ügyfélszolgálaton lehet benyújtani.</t>
    </r>
  </si>
  <si>
    <t/>
  </si>
  <si>
    <t xml:space="preserve">A táblázatok kezelése  </t>
  </si>
  <si>
    <t xml:space="preserve">A kérelem benyújtása    </t>
  </si>
  <si>
    <t>A táblázatokban csak az adatmezőkbe lehet írni, a többi cella szerkesztése nem megengedett. 
A táblázat egyes cellái beírt Excel képleteket, függvényeket tartalmaznak, amelyek az adatszolgltatás teljesítését segítik. Amennyiben egy ilyen cellába új értéket viszünk be, ezzel a képlet kitörlésre került a cellából.
A "Jármű vagy telephely adatok" és a "Berendezés adatok" táblázatokban a felesleges sorok kitörölhetőek vagy elrejthetőek, illetve lehetséges a táblázatokba további sorok beszúrása.  A beszúrt sorokba egy még nem szerkesztett sorból az elrejtett képletek átmásolhatóak. A cella sárga háttérszíne a mező kötelező kitöltését jelzi, míg a piros háttér szín valószínűsíthetően hibás adatra hívja fel a figyelmet.
Ha letöltött táblázatot a Sablon könyvtárba mentettük el, akkor mint Új táblázatot megnyitva egy kitöltetlen táblázattal kezdhetünk dolgozni. 
A kitöltött táblázat - akár Új Táblazatként, akár korábban mentett fájlból került megnyitásra, a kitöltő által elérhető mappába kimenthető.
A táblázatok makrókat nem tartalmaznak.</t>
  </si>
  <si>
    <t>Állomásnév</t>
  </si>
  <si>
    <t>Itt kell megadni az állandóhelyű állomás állomásnevét, a mezőben előre berirt "Állomásnév" érték felülírásával. Legfeljebb 16 karakter hosszú lehet.</t>
  </si>
  <si>
    <t>magasság
 (m)</t>
  </si>
  <si>
    <t xml:space="preserve">Itt kell megadni az állandóhelyű állomás hívónevét - ha annak van Hívóneve, </t>
  </si>
  <si>
    <t>Napi üzemidő</t>
  </si>
  <si>
    <t>kezd</t>
  </si>
  <si>
    <t>vége</t>
  </si>
  <si>
    <t>Ha az állomás nem nap 0-24 ben üzemel, akkor az üzemeltetési órákat kell megadni óó:pp formátumban</t>
  </si>
  <si>
    <t>Napi üzemidő kezdte és vége</t>
  </si>
  <si>
    <t>Hívójel
vagy
Állomás név</t>
  </si>
  <si>
    <t>Földi állandóhelyű állomás sugárzási jellemzői</t>
  </si>
  <si>
    <t>Kérelemmel érintett hívójelek, vagy telephelyek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</si>
</sst>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/dd"/>
    <numFmt numFmtId="166" formatCode="0.0"/>
    <numFmt numFmtId="167" formatCode="h:mm;@"/>
  </numFmts>
  <fonts count="28" x14ac:knownFonts="1">
    <font>
      <sz val="10"/>
      <color theme="1"/>
      <name val="Times New Roman"/>
      <family val="2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vertAlign val="subscript"/>
      <sz val="10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imes New Roman"/>
      <family val="1"/>
      <charset val="238"/>
    </font>
    <font>
      <u/>
      <sz val="9"/>
      <color indexed="8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sz val="12"/>
      <color indexed="8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0" tint="-0.249977111117893"/>
      <name val="Times New Roman"/>
      <family val="2"/>
      <charset val="238"/>
    </font>
    <font>
      <sz val="10"/>
      <name val="Times New Roman"/>
      <family val="1"/>
      <charset val="238"/>
    </font>
    <font>
      <sz val="8"/>
      <color theme="1"/>
      <name val="Times New Roman"/>
      <family val="2"/>
      <charset val="238"/>
    </font>
    <font>
      <b/>
      <sz val="8"/>
      <color theme="1"/>
      <name val="Times New Roman"/>
      <family val="1"/>
      <charset val="238"/>
    </font>
    <font>
      <b/>
      <sz val="9"/>
      <color indexed="81"/>
      <name val="Times New Roman"/>
      <family val="1"/>
      <charset val="238"/>
    </font>
    <font>
      <sz val="10"/>
      <color indexed="81"/>
      <name val="Times New Roman"/>
      <family val="1"/>
      <charset val="238"/>
    </font>
    <font>
      <u/>
      <sz val="10"/>
      <color rgb="FF0000FF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9"/>
      <color theme="1"/>
      <name val="Times New Roman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Fill="1"/>
    <xf numFmtId="0" fontId="0" fillId="0" borderId="1" xfId="0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0" xfId="0" applyFont="1" applyFill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/>
    <xf numFmtId="0" fontId="7" fillId="0" borderId="0" xfId="0" applyFont="1" applyFill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1" fillId="0" borderId="0" xfId="0" applyFont="1" applyFill="1" applyBorder="1"/>
    <xf numFmtId="0" fontId="7" fillId="0" borderId="2" xfId="0" applyFont="1" applyBorder="1"/>
    <xf numFmtId="0" fontId="7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7" fillId="0" borderId="0" xfId="0" applyFont="1" applyBorder="1"/>
    <xf numFmtId="0" fontId="0" fillId="0" borderId="0" xfId="0" applyBorder="1"/>
    <xf numFmtId="0" fontId="0" fillId="0" borderId="0" xfId="0" applyFill="1"/>
    <xf numFmtId="0" fontId="0" fillId="3" borderId="0" xfId="0" applyFill="1" applyBorder="1"/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0" xfId="0"/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3" borderId="1" xfId="0" applyFill="1" applyBorder="1"/>
    <xf numFmtId="0" fontId="0" fillId="15" borderId="1" xfId="0" applyFill="1" applyBorder="1"/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19" borderId="1" xfId="0" applyFill="1" applyBorder="1" applyAlignment="1">
      <alignment wrapText="1"/>
    </xf>
    <xf numFmtId="0" fontId="19" fillId="17" borderId="1" xfId="0" applyFont="1" applyFill="1" applyBorder="1" applyAlignment="1">
      <alignment wrapText="1"/>
    </xf>
    <xf numFmtId="0" fontId="1" fillId="21" borderId="1" xfId="0" applyFont="1" applyFill="1" applyBorder="1" applyAlignment="1">
      <alignment horizontal="left" vertical="center"/>
    </xf>
    <xf numFmtId="0" fontId="4" fillId="21" borderId="1" xfId="0" applyFont="1" applyFill="1" applyBorder="1" applyAlignment="1">
      <alignment horizontal="left" vertical="center"/>
    </xf>
    <xf numFmtId="0" fontId="0" fillId="22" borderId="1" xfId="0" applyFill="1" applyBorder="1" applyAlignment="1">
      <alignment horizontal="left"/>
    </xf>
    <xf numFmtId="0" fontId="0" fillId="20" borderId="1" xfId="0" applyFill="1" applyBorder="1" applyAlignment="1">
      <alignment horizontal="left" vertical="center" wrapText="1"/>
    </xf>
    <xf numFmtId="0" fontId="0" fillId="11" borderId="1" xfId="0" applyFill="1" applyBorder="1" applyAlignment="1">
      <alignment horizontal="left" vertical="center" wrapText="1"/>
    </xf>
    <xf numFmtId="0" fontId="0" fillId="20" borderId="1" xfId="0" applyFill="1" applyBorder="1" applyAlignment="1">
      <alignment horizontal="left" vertical="center"/>
    </xf>
    <xf numFmtId="0" fontId="0" fillId="23" borderId="1" xfId="0" applyFill="1" applyBorder="1" applyAlignment="1">
      <alignment horizontal="left"/>
    </xf>
    <xf numFmtId="0" fontId="0" fillId="23" borderId="1" xfId="0" applyFill="1" applyBorder="1" applyAlignment="1">
      <alignment wrapText="1"/>
    </xf>
    <xf numFmtId="0" fontId="1" fillId="21" borderId="1" xfId="0" applyFont="1" applyFill="1" applyBorder="1" applyAlignment="1">
      <alignment horizontal="left" wrapText="1"/>
    </xf>
    <xf numFmtId="0" fontId="1" fillId="21" borderId="1" xfId="0" applyFont="1" applyFill="1" applyBorder="1" applyAlignment="1">
      <alignment horizontal="left" vertical="center" wrapText="1"/>
    </xf>
    <xf numFmtId="0" fontId="0" fillId="22" borderId="1" xfId="0" applyFill="1" applyBorder="1" applyAlignment="1">
      <alignment horizontal="left" wrapText="1"/>
    </xf>
    <xf numFmtId="0" fontId="0" fillId="11" borderId="1" xfId="0" applyFill="1" applyBorder="1" applyAlignment="1">
      <alignment horizontal="left" wrapText="1"/>
    </xf>
    <xf numFmtId="0" fontId="0" fillId="0" borderId="1" xfId="0" applyFont="1" applyBorder="1"/>
    <xf numFmtId="0" fontId="0" fillId="18" borderId="1" xfId="0" applyFont="1" applyFill="1" applyBorder="1"/>
    <xf numFmtId="0" fontId="6" fillId="0" borderId="0" xfId="0" applyNumberFormat="1" applyFont="1" applyFill="1"/>
    <xf numFmtId="0" fontId="1" fillId="0" borderId="1" xfId="0" applyNumberFormat="1" applyFont="1" applyFill="1" applyBorder="1"/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7" fillId="0" borderId="1" xfId="0" applyFont="1" applyFill="1" applyBorder="1" applyAlignment="1">
      <alignment horizontal="center" vertical="top" wrapText="1"/>
    </xf>
    <xf numFmtId="0" fontId="1" fillId="19" borderId="1" xfId="0" applyFont="1" applyFill="1" applyBorder="1" applyAlignment="1">
      <alignment horizontal="left" vertical="center"/>
    </xf>
    <xf numFmtId="0" fontId="19" fillId="17" borderId="1" xfId="0" applyFont="1" applyFill="1" applyBorder="1" applyAlignment="1">
      <alignment horizontal="left" vertical="center"/>
    </xf>
    <xf numFmtId="0" fontId="4" fillId="22" borderId="1" xfId="0" applyFont="1" applyFill="1" applyBorder="1" applyAlignment="1">
      <alignment horizontal="left" vertical="center"/>
    </xf>
    <xf numFmtId="0" fontId="1" fillId="22" borderId="1" xfId="0" applyFont="1" applyFill="1" applyBorder="1" applyAlignment="1">
      <alignment horizontal="left" vertical="center"/>
    </xf>
    <xf numFmtId="0" fontId="0" fillId="22" borderId="1" xfId="0" applyFill="1" applyBorder="1" applyAlignment="1">
      <alignment horizontal="left" vertical="center"/>
    </xf>
    <xf numFmtId="0" fontId="0" fillId="22" borderId="1" xfId="0" applyFill="1" applyBorder="1" applyAlignment="1">
      <alignment horizontal="left" vertical="center" wrapText="1"/>
    </xf>
    <xf numFmtId="0" fontId="0" fillId="11" borderId="1" xfId="0" applyFill="1" applyBorder="1" applyAlignment="1">
      <alignment horizontal="left" vertical="center"/>
    </xf>
    <xf numFmtId="0" fontId="0" fillId="23" borderId="1" xfId="0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24" borderId="1" xfId="0" applyFill="1" applyBorder="1" applyAlignment="1">
      <alignment wrapText="1"/>
    </xf>
    <xf numFmtId="0" fontId="0" fillId="23" borderId="7" xfId="0" applyFill="1" applyBorder="1" applyAlignment="1">
      <alignment horizontal="center" vertical="center" textRotation="90" wrapText="1"/>
    </xf>
    <xf numFmtId="0" fontId="0" fillId="23" borderId="8" xfId="0" applyFill="1" applyBorder="1" applyAlignment="1">
      <alignment horizontal="center" vertical="center" textRotation="90" wrapText="1"/>
    </xf>
    <xf numFmtId="0" fontId="0" fillId="23" borderId="6" xfId="0" applyFill="1" applyBorder="1" applyAlignment="1">
      <alignment horizontal="center" vertical="center" textRotation="90" wrapText="1"/>
    </xf>
    <xf numFmtId="0" fontId="1" fillId="2" borderId="5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1" fillId="2" borderId="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locked="0" hidden="1"/>
    </xf>
    <xf numFmtId="0" fontId="4" fillId="2" borderId="1" xfId="0" applyFont="1" applyFill="1" applyBorder="1" applyProtection="1">
      <protection locked="0" hidden="1"/>
    </xf>
    <xf numFmtId="0" fontId="1" fillId="2" borderId="5" xfId="0" applyFont="1" applyFill="1" applyBorder="1" applyAlignment="1" applyProtection="1">
      <alignment wrapText="1"/>
      <protection hidden="1"/>
    </xf>
    <xf numFmtId="0" fontId="1" fillId="7" borderId="5" xfId="0" applyFont="1" applyFill="1" applyBorder="1" applyProtection="1">
      <protection hidden="1"/>
    </xf>
    <xf numFmtId="0" fontId="1" fillId="4" borderId="5" xfId="0" applyFont="1" applyFill="1" applyBorder="1" applyProtection="1">
      <protection hidden="1"/>
    </xf>
    <xf numFmtId="0" fontId="4" fillId="4" borderId="1" xfId="0" applyFont="1" applyFill="1" applyBorder="1" applyProtection="1">
      <protection locked="0" hidden="1"/>
    </xf>
    <xf numFmtId="0" fontId="1" fillId="8" borderId="1" xfId="0" applyFont="1" applyFill="1" applyBorder="1" applyProtection="1">
      <protection locked="0" hidden="1"/>
    </xf>
    <xf numFmtId="0" fontId="4" fillId="4" borderId="1" xfId="0" applyFont="1" applyFill="1" applyBorder="1" applyAlignment="1" applyProtection="1">
      <alignment horizontal="left"/>
      <protection locked="0" hidden="1"/>
    </xf>
    <xf numFmtId="0" fontId="1" fillId="5" borderId="5" xfId="0" applyFont="1" applyFill="1" applyBorder="1" applyProtection="1">
      <protection hidden="1"/>
    </xf>
    <xf numFmtId="0" fontId="4" fillId="5" borderId="1" xfId="0" applyFont="1" applyFill="1" applyBorder="1" applyProtection="1">
      <protection locked="0" hidden="1"/>
    </xf>
    <xf numFmtId="0" fontId="1" fillId="5" borderId="1" xfId="0" applyFont="1" applyFill="1" applyBorder="1" applyAlignment="1" applyProtection="1">
      <alignment horizontal="left"/>
      <protection locked="0" hidden="1"/>
    </xf>
    <xf numFmtId="0" fontId="4" fillId="8" borderId="1" xfId="0" applyFont="1" applyFill="1" applyBorder="1" applyProtection="1">
      <protection locked="0" hidden="1"/>
    </xf>
    <xf numFmtId="0" fontId="1" fillId="6" borderId="5" xfId="0" applyFont="1" applyFill="1" applyBorder="1" applyProtection="1">
      <protection hidden="1"/>
    </xf>
    <xf numFmtId="0" fontId="4" fillId="6" borderId="1" xfId="0" applyFont="1" applyFill="1" applyBorder="1" applyProtection="1">
      <protection locked="0" hidden="1"/>
    </xf>
    <xf numFmtId="0" fontId="1" fillId="6" borderId="5" xfId="0" applyFont="1" applyFill="1" applyBorder="1" applyProtection="1">
      <protection locked="0" hidden="1"/>
    </xf>
    <xf numFmtId="0" fontId="1" fillId="6" borderId="4" xfId="0" applyFont="1" applyFill="1" applyBorder="1" applyProtection="1">
      <protection locked="0" hidden="1"/>
    </xf>
    <xf numFmtId="0" fontId="4" fillId="0" borderId="0" xfId="0" applyFont="1" applyFill="1" applyBorder="1" applyAlignment="1" applyProtection="1">
      <alignment horizontal="center" vertical="center" textRotation="90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Protection="1">
      <protection hidden="1"/>
    </xf>
    <xf numFmtId="0" fontId="1" fillId="0" borderId="1" xfId="0" applyFont="1" applyFill="1" applyBorder="1" applyAlignment="1" applyProtection="1">
      <alignment horizontal="right" vertical="center"/>
      <protection hidden="1"/>
    </xf>
    <xf numFmtId="0" fontId="4" fillId="0" borderId="0" xfId="0" applyFont="1" applyProtection="1">
      <protection hidden="1"/>
    </xf>
    <xf numFmtId="0" fontId="14" fillId="0" borderId="1" xfId="0" applyFont="1" applyBorder="1" applyProtection="1">
      <protection locked="0" hidden="1"/>
    </xf>
    <xf numFmtId="0" fontId="3" fillId="0" borderId="0" xfId="0" applyFont="1" applyProtection="1">
      <protection hidden="1"/>
    </xf>
    <xf numFmtId="0" fontId="1" fillId="0" borderId="1" xfId="0" applyFont="1" applyBorder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right"/>
      <protection locked="0" hidden="1"/>
    </xf>
    <xf numFmtId="14" fontId="4" fillId="0" borderId="1" xfId="0" applyNumberFormat="1" applyFont="1" applyFill="1" applyBorder="1" applyAlignment="1" applyProtection="1">
      <alignment horizontal="left"/>
      <protection locked="0" hidden="1"/>
    </xf>
    <xf numFmtId="0" fontId="0" fillId="8" borderId="1" xfId="0" applyFill="1" applyBorder="1" applyProtection="1">
      <protection hidden="1"/>
    </xf>
    <xf numFmtId="0" fontId="0" fillId="0" borderId="0" xfId="0" applyProtection="1">
      <protection hidden="1"/>
    </xf>
    <xf numFmtId="0" fontId="4" fillId="9" borderId="1" xfId="0" applyFont="1" applyFill="1" applyBorder="1" applyAlignment="1" applyProtection="1">
      <alignment horizontal="center"/>
      <protection hidden="1"/>
    </xf>
    <xf numFmtId="0" fontId="4" fillId="9" borderId="1" xfId="0" applyFont="1" applyFill="1" applyBorder="1" applyProtection="1">
      <protection hidden="1"/>
    </xf>
    <xf numFmtId="0" fontId="21" fillId="9" borderId="1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49" fontId="0" fillId="0" borderId="1" xfId="0" applyNumberFormat="1" applyBorder="1" applyProtection="1">
      <protection locked="0" hidden="1"/>
    </xf>
    <xf numFmtId="0" fontId="0" fillId="0" borderId="1" xfId="0" applyBorder="1" applyProtection="1">
      <protection locked="0" hidden="1"/>
    </xf>
    <xf numFmtId="165" fontId="0" fillId="0" borderId="1" xfId="0" applyNumberForma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18" fillId="0" borderId="0" xfId="0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4" fillId="9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10" borderId="1" xfId="0" applyFill="1" applyBorder="1" applyAlignment="1" applyProtection="1">
      <alignment horizontal="center" vertical="center"/>
      <protection hidden="1"/>
    </xf>
    <xf numFmtId="0" fontId="0" fillId="10" borderId="1" xfId="0" applyFill="1" applyBorder="1" applyAlignment="1" applyProtection="1">
      <alignment horizontal="center" vertical="center" wrapText="1"/>
      <protection hidden="1"/>
    </xf>
    <xf numFmtId="0" fontId="0" fillId="10" borderId="5" xfId="0" applyFill="1" applyBorder="1" applyAlignment="1" applyProtection="1">
      <alignment horizontal="center" vertical="center" wrapText="1"/>
      <protection hidden="1"/>
    </xf>
    <xf numFmtId="0" fontId="0" fillId="9" borderId="1" xfId="0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Fill="1" applyBorder="1" applyProtection="1">
      <protection locked="0" hidden="1"/>
    </xf>
    <xf numFmtId="14" fontId="0" fillId="0" borderId="1" xfId="0" applyNumberFormat="1" applyBorder="1" applyAlignment="1" applyProtection="1">
      <alignment horizontal="center"/>
      <protection locked="0" hidden="1"/>
    </xf>
    <xf numFmtId="0" fontId="7" fillId="0" borderId="1" xfId="0" applyFont="1" applyFill="1" applyBorder="1" applyAlignment="1" applyProtection="1">
      <alignment horizontal="left" vertical="center"/>
      <protection locked="0" hidden="1"/>
    </xf>
    <xf numFmtId="0" fontId="0" fillId="12" borderId="1" xfId="0" applyFill="1" applyBorder="1" applyAlignment="1" applyProtection="1">
      <alignment horizontal="center"/>
      <protection locked="0" hidden="1"/>
    </xf>
    <xf numFmtId="0" fontId="0" fillId="14" borderId="1" xfId="0" applyFill="1" applyBorder="1" applyAlignment="1" applyProtection="1">
      <alignment horizontal="center"/>
      <protection locked="0" hidden="1"/>
    </xf>
    <xf numFmtId="0" fontId="0" fillId="13" borderId="1" xfId="0" applyFill="1" applyBorder="1" applyAlignment="1" applyProtection="1">
      <alignment horizontal="center"/>
      <protection locked="0" hidden="1"/>
    </xf>
    <xf numFmtId="166" fontId="0" fillId="0" borderId="1" xfId="0" applyNumberFormat="1" applyBorder="1" applyProtection="1">
      <protection locked="0" hidden="1"/>
    </xf>
    <xf numFmtId="166" fontId="0" fillId="10" borderId="1" xfId="0" applyNumberFormat="1" applyFill="1" applyBorder="1" applyProtection="1">
      <protection locked="0"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27" fillId="8" borderId="1" xfId="0" applyFont="1" applyFill="1" applyBorder="1" applyAlignment="1" applyProtection="1">
      <alignment horizontal="right" vertical="center"/>
      <protection hidden="1"/>
    </xf>
    <xf numFmtId="0" fontId="0" fillId="19" borderId="1" xfId="0" applyFill="1" applyBorder="1" applyAlignment="1">
      <alignment vertical="top" wrapText="1"/>
    </xf>
    <xf numFmtId="0" fontId="0" fillId="3" borderId="1" xfId="0" applyFill="1" applyBorder="1" applyAlignment="1" applyProtection="1">
      <alignment vertical="top" wrapText="1"/>
      <protection hidden="1"/>
    </xf>
    <xf numFmtId="49" fontId="4" fillId="9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 hidden="1"/>
    </xf>
    <xf numFmtId="0" fontId="21" fillId="9" borderId="6" xfId="0" applyFont="1" applyFill="1" applyBorder="1" applyAlignment="1" applyProtection="1">
      <alignment horizontal="center" wrapText="1"/>
      <protection hidden="1"/>
    </xf>
    <xf numFmtId="167" fontId="0" fillId="0" borderId="1" xfId="0" applyNumberFormat="1" applyBorder="1" applyProtection="1">
      <protection locked="0" hidden="1"/>
    </xf>
    <xf numFmtId="0" fontId="1" fillId="6" borderId="0" xfId="0" applyFont="1" applyFill="1" applyAlignment="1" applyProtection="1">
      <alignment vertical="center" wrapText="1"/>
      <protection hidden="1"/>
    </xf>
    <xf numFmtId="0" fontId="21" fillId="9" borderId="7" xfId="0" applyFont="1" applyFill="1" applyBorder="1" applyAlignment="1" applyProtection="1">
      <alignment horizontal="center" vertical="center" wrapText="1"/>
      <protection hidden="1"/>
    </xf>
    <xf numFmtId="49" fontId="4" fillId="9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6" borderId="1" xfId="0" applyFont="1" applyFill="1" applyBorder="1" applyProtection="1">
      <protection locked="0" hidden="1"/>
    </xf>
    <xf numFmtId="0" fontId="1" fillId="6" borderId="5" xfId="0" applyFont="1" applyFill="1" applyBorder="1" applyProtection="1">
      <protection locked="0" hidden="1"/>
    </xf>
    <xf numFmtId="0" fontId="1" fillId="6" borderId="4" xfId="0" applyFont="1" applyFill="1" applyBorder="1" applyProtection="1">
      <protection locked="0" hidden="1"/>
    </xf>
    <xf numFmtId="0" fontId="1" fillId="5" borderId="5" xfId="0" applyFont="1" applyFill="1" applyBorder="1" applyProtection="1">
      <protection locked="0" hidden="1"/>
    </xf>
    <xf numFmtId="0" fontId="1" fillId="5" borderId="4" xfId="0" applyFont="1" applyFill="1" applyBorder="1" applyProtection="1">
      <protection locked="0" hidden="1"/>
    </xf>
    <xf numFmtId="0" fontId="1" fillId="7" borderId="1" xfId="0" applyFont="1" applyFill="1" applyBorder="1" applyAlignment="1" applyProtection="1">
      <alignment horizontal="left"/>
      <protection locked="0" hidden="1"/>
    </xf>
    <xf numFmtId="14" fontId="1" fillId="7" borderId="1" xfId="0" applyNumberFormat="1" applyFont="1" applyFill="1" applyBorder="1" applyAlignment="1" applyProtection="1">
      <alignment horizontal="left"/>
      <protection locked="0" hidden="1"/>
    </xf>
    <xf numFmtId="0" fontId="1" fillId="2" borderId="1" xfId="0" applyFont="1" applyFill="1" applyBorder="1" applyProtection="1">
      <protection locked="0" hidden="1"/>
    </xf>
    <xf numFmtId="0" fontId="1" fillId="0" borderId="5" xfId="0" applyFont="1" applyFill="1" applyBorder="1" applyAlignment="1" applyProtection="1">
      <alignment horizontal="left"/>
      <protection locked="0" hidden="1"/>
    </xf>
    <xf numFmtId="0" fontId="1" fillId="0" borderId="4" xfId="0" applyFont="1" applyFill="1" applyBorder="1" applyAlignment="1" applyProtection="1">
      <alignment horizontal="left"/>
      <protection locked="0" hidden="1"/>
    </xf>
    <xf numFmtId="0" fontId="4" fillId="2" borderId="1" xfId="0" applyFont="1" applyFill="1" applyBorder="1" applyProtection="1">
      <protection locked="0"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1" xfId="0" applyFont="1" applyBorder="1" applyProtection="1">
      <protection hidden="1"/>
    </xf>
    <xf numFmtId="0" fontId="1" fillId="16" borderId="5" xfId="0" applyFont="1" applyFill="1" applyBorder="1" applyAlignment="1" applyProtection="1">
      <alignment vertical="top" wrapText="1"/>
      <protection hidden="1"/>
    </xf>
    <xf numFmtId="0" fontId="1" fillId="16" borderId="4" xfId="0" applyFont="1" applyFill="1" applyBorder="1" applyAlignment="1" applyProtection="1">
      <alignment vertical="top" wrapText="1"/>
      <protection hidden="1"/>
    </xf>
    <xf numFmtId="0" fontId="1" fillId="4" borderId="1" xfId="0" applyFont="1" applyFill="1" applyBorder="1" applyAlignment="1" applyProtection="1">
      <alignment horizontal="left"/>
      <protection locked="0" hidden="1"/>
    </xf>
    <xf numFmtId="0" fontId="4" fillId="5" borderId="7" xfId="0" applyFont="1" applyFill="1" applyBorder="1" applyAlignment="1" applyProtection="1">
      <alignment horizontal="center" vertical="center" textRotation="90"/>
      <protection hidden="1"/>
    </xf>
    <xf numFmtId="0" fontId="4" fillId="5" borderId="8" xfId="0" applyFont="1" applyFill="1" applyBorder="1" applyAlignment="1" applyProtection="1">
      <alignment horizontal="center" vertical="center" textRotation="90"/>
      <protection hidden="1"/>
    </xf>
    <xf numFmtId="0" fontId="4" fillId="5" borderId="6" xfId="0" applyFont="1" applyFill="1" applyBorder="1" applyAlignment="1" applyProtection="1">
      <alignment horizontal="center" vertical="center" textRotation="90"/>
      <protection hidden="1"/>
    </xf>
    <xf numFmtId="0" fontId="1" fillId="0" borderId="1" xfId="0" applyFont="1" applyFill="1" applyBorder="1" applyAlignment="1" applyProtection="1">
      <alignment vertical="top" wrapText="1"/>
      <protection locked="0" hidden="1"/>
    </xf>
    <xf numFmtId="0" fontId="1" fillId="7" borderId="1" xfId="0" applyFont="1" applyFill="1" applyBorder="1" applyProtection="1">
      <protection locked="0" hidden="1"/>
    </xf>
    <xf numFmtId="0" fontId="4" fillId="2" borderId="7" xfId="0" applyFont="1" applyFill="1" applyBorder="1" applyAlignment="1" applyProtection="1">
      <alignment horizontal="center" vertical="center" textRotation="90"/>
      <protection hidden="1"/>
    </xf>
    <xf numFmtId="0" fontId="4" fillId="2" borderId="8" xfId="0" applyFont="1" applyFill="1" applyBorder="1" applyAlignment="1" applyProtection="1">
      <alignment horizontal="center" vertical="center" textRotation="90"/>
      <protection hidden="1"/>
    </xf>
    <xf numFmtId="0" fontId="4" fillId="2" borderId="6" xfId="0" applyFont="1" applyFill="1" applyBorder="1" applyAlignment="1" applyProtection="1">
      <alignment horizontal="center" vertical="center" textRotation="90"/>
      <protection hidden="1"/>
    </xf>
    <xf numFmtId="0" fontId="1" fillId="7" borderId="5" xfId="0" applyFont="1" applyFill="1" applyBorder="1" applyAlignment="1" applyProtection="1">
      <alignment horizontal="left"/>
      <protection locked="0" hidden="1"/>
    </xf>
    <xf numFmtId="0" fontId="1" fillId="7" borderId="4" xfId="0" applyFont="1" applyFill="1" applyBorder="1" applyAlignment="1" applyProtection="1">
      <alignment horizontal="left"/>
      <protection locked="0" hidden="1"/>
    </xf>
    <xf numFmtId="0" fontId="4" fillId="4" borderId="7" xfId="0" applyFont="1" applyFill="1" applyBorder="1" applyAlignment="1" applyProtection="1">
      <alignment horizontal="center" vertical="center" textRotation="90"/>
      <protection hidden="1"/>
    </xf>
    <xf numFmtId="0" fontId="4" fillId="4" borderId="8" xfId="0" applyFont="1" applyFill="1" applyBorder="1" applyAlignment="1" applyProtection="1">
      <alignment horizontal="center" vertical="center" textRotation="90"/>
      <protection hidden="1"/>
    </xf>
    <xf numFmtId="0" fontId="4" fillId="4" borderId="6" xfId="0" applyFont="1" applyFill="1" applyBorder="1" applyAlignment="1" applyProtection="1">
      <alignment horizontal="center" vertical="center" textRotation="90"/>
      <protection hidden="1"/>
    </xf>
    <xf numFmtId="0" fontId="4" fillId="6" borderId="7" xfId="0" applyFont="1" applyFill="1" applyBorder="1" applyAlignment="1" applyProtection="1">
      <alignment horizontal="center" vertical="center" textRotation="90"/>
      <protection hidden="1"/>
    </xf>
    <xf numFmtId="0" fontId="4" fillId="6" borderId="8" xfId="0" applyFont="1" applyFill="1" applyBorder="1" applyAlignment="1" applyProtection="1">
      <alignment horizontal="center" vertical="center" textRotation="90"/>
      <protection hidden="1"/>
    </xf>
    <xf numFmtId="0" fontId="4" fillId="6" borderId="6" xfId="0" applyFont="1" applyFill="1" applyBorder="1" applyAlignment="1" applyProtection="1">
      <alignment horizontal="center" vertical="center" textRotation="90"/>
      <protection hidden="1"/>
    </xf>
    <xf numFmtId="0" fontId="4" fillId="2" borderId="5" xfId="0" applyFont="1" applyFill="1" applyBorder="1" applyAlignment="1" applyProtection="1">
      <alignment horizontal="left" vertical="center"/>
      <protection locked="0" hidden="1"/>
    </xf>
    <xf numFmtId="0" fontId="4" fillId="2" borderId="4" xfId="0" applyFont="1" applyFill="1" applyBorder="1" applyAlignment="1" applyProtection="1">
      <alignment horizontal="left" vertical="center"/>
      <protection locked="0" hidden="1"/>
    </xf>
    <xf numFmtId="0" fontId="20" fillId="9" borderId="5" xfId="0" applyFont="1" applyFill="1" applyBorder="1" applyAlignment="1" applyProtection="1">
      <alignment horizontal="center" vertical="center" wrapText="1"/>
      <protection hidden="1"/>
    </xf>
    <xf numFmtId="0" fontId="20" fillId="9" borderId="4" xfId="0" applyFont="1" applyFill="1" applyBorder="1" applyAlignment="1" applyProtection="1">
      <alignment horizontal="center" vertical="center" wrapText="1"/>
      <protection hidden="1"/>
    </xf>
    <xf numFmtId="0" fontId="0" fillId="9" borderId="9" xfId="0" applyFill="1" applyBorder="1" applyAlignment="1" applyProtection="1">
      <alignment horizontal="center" vertical="center" wrapText="1"/>
      <protection hidden="1"/>
    </xf>
    <xf numFmtId="0" fontId="0" fillId="9" borderId="10" xfId="0" applyFill="1" applyBorder="1" applyAlignment="1" applyProtection="1">
      <alignment horizontal="center" vertical="center" wrapText="1"/>
      <protection hidden="1"/>
    </xf>
    <xf numFmtId="0" fontId="0" fillId="9" borderId="11" xfId="0" applyFill="1" applyBorder="1" applyAlignment="1" applyProtection="1">
      <alignment horizontal="center" vertical="center" wrapText="1"/>
      <protection hidden="1"/>
    </xf>
    <xf numFmtId="0" fontId="4" fillId="8" borderId="9" xfId="0" applyFont="1" applyFill="1" applyBorder="1" applyAlignment="1" applyProtection="1">
      <alignment horizontal="center" vertical="center"/>
      <protection hidden="1"/>
    </xf>
    <xf numFmtId="0" fontId="4" fillId="8" borderId="10" xfId="0" applyFont="1" applyFill="1" applyBorder="1" applyAlignment="1" applyProtection="1">
      <alignment horizontal="center" vertical="center"/>
      <protection hidden="1"/>
    </xf>
    <xf numFmtId="0" fontId="4" fillId="8" borderId="11" xfId="0" applyFont="1" applyFill="1" applyBorder="1" applyAlignment="1" applyProtection="1">
      <alignment horizontal="center" vertical="center"/>
      <protection hidden="1"/>
    </xf>
    <xf numFmtId="0" fontId="4" fillId="9" borderId="7" xfId="0" applyFont="1" applyFill="1" applyBorder="1" applyAlignment="1" applyProtection="1">
      <alignment horizontal="center" vertical="center"/>
      <protection hidden="1"/>
    </xf>
    <xf numFmtId="0" fontId="4" fillId="9" borderId="6" xfId="0" applyFont="1" applyFill="1" applyBorder="1" applyAlignment="1" applyProtection="1">
      <alignment horizontal="center" vertical="center"/>
      <protection hidden="1"/>
    </xf>
    <xf numFmtId="0" fontId="4" fillId="9" borderId="5" xfId="0" applyFont="1" applyFill="1" applyBorder="1" applyAlignment="1" applyProtection="1">
      <alignment horizontal="center"/>
      <protection hidden="1"/>
    </xf>
    <xf numFmtId="0" fontId="4" fillId="9" borderId="12" xfId="0" applyFont="1" applyFill="1" applyBorder="1" applyAlignment="1" applyProtection="1">
      <alignment horizontal="center"/>
      <protection hidden="1"/>
    </xf>
    <xf numFmtId="0" fontId="4" fillId="9" borderId="4" xfId="0" applyFont="1" applyFill="1" applyBorder="1" applyAlignment="1" applyProtection="1">
      <alignment horizontal="center"/>
      <protection hidden="1"/>
    </xf>
    <xf numFmtId="0" fontId="0" fillId="0" borderId="5" xfId="0" applyBorder="1" applyProtection="1">
      <protection locked="0" hidden="1"/>
    </xf>
    <xf numFmtId="0" fontId="0" fillId="0" borderId="12" xfId="0" applyBorder="1" applyProtection="1">
      <protection locked="0" hidden="1"/>
    </xf>
    <xf numFmtId="0" fontId="0" fillId="0" borderId="4" xfId="0" applyBorder="1" applyProtection="1">
      <protection locked="0" hidden="1"/>
    </xf>
    <xf numFmtId="0" fontId="4" fillId="9" borderId="5" xfId="0" applyFont="1" applyFill="1" applyBorder="1" applyAlignment="1" applyProtection="1">
      <alignment horizontal="center" vertical="center"/>
      <protection hidden="1"/>
    </xf>
    <xf numFmtId="0" fontId="4" fillId="9" borderId="4" xfId="0" applyFont="1" applyFill="1" applyBorder="1" applyAlignment="1" applyProtection="1">
      <alignment horizontal="center" vertical="center"/>
      <protection hidden="1"/>
    </xf>
    <xf numFmtId="0" fontId="4" fillId="9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0" fontId="4" fillId="9" borderId="7" xfId="0" applyFont="1" applyFill="1" applyBorder="1" applyAlignment="1" applyProtection="1">
      <alignment horizontal="center" textRotation="90"/>
      <protection hidden="1"/>
    </xf>
    <xf numFmtId="0" fontId="4" fillId="9" borderId="6" xfId="0" applyFont="1" applyFill="1" applyBorder="1" applyAlignment="1" applyProtection="1">
      <alignment horizontal="center" textRotation="90"/>
      <protection hidden="1"/>
    </xf>
    <xf numFmtId="0" fontId="4" fillId="10" borderId="1" xfId="0" applyFont="1" applyFill="1" applyBorder="1" applyAlignment="1" applyProtection="1">
      <alignment horizontal="center"/>
      <protection hidden="1"/>
    </xf>
    <xf numFmtId="49" fontId="0" fillId="0" borderId="1" xfId="0" applyNumberFormat="1" applyBorder="1" applyAlignment="1" applyProtection="1">
      <alignment horizontal="left"/>
      <protection locked="0" hidden="1"/>
    </xf>
    <xf numFmtId="49" fontId="0" fillId="0" borderId="6" xfId="0" applyNumberFormat="1" applyBorder="1" applyAlignment="1" applyProtection="1">
      <alignment horizontal="left"/>
      <protection locked="0" hidden="1"/>
    </xf>
    <xf numFmtId="164" fontId="4" fillId="0" borderId="0" xfId="0" applyNumberFormat="1" applyFont="1" applyProtection="1">
      <protection hidden="1"/>
    </xf>
    <xf numFmtId="0" fontId="0" fillId="0" borderId="1" xfId="0" applyBorder="1" applyAlignment="1" applyProtection="1">
      <alignment horizontal="right"/>
      <protection hidden="1"/>
    </xf>
    <xf numFmtId="0" fontId="0" fillId="0" borderId="1" xfId="0" applyBorder="1" applyAlignment="1" applyProtection="1">
      <protection locked="0" hidden="1"/>
    </xf>
    <xf numFmtId="0" fontId="0" fillId="9" borderId="7" xfId="0" applyFill="1" applyBorder="1" applyAlignment="1" applyProtection="1">
      <alignment horizontal="center" vertical="center" wrapText="1"/>
      <protection hidden="1"/>
    </xf>
    <xf numFmtId="0" fontId="0" fillId="9" borderId="6" xfId="0" applyFill="1" applyBorder="1" applyAlignment="1" applyProtection="1">
      <alignment horizontal="center" vertical="center" wrapText="1"/>
      <protection hidden="1"/>
    </xf>
    <xf numFmtId="0" fontId="0" fillId="9" borderId="5" xfId="0" applyFill="1" applyBorder="1" applyAlignment="1" applyProtection="1">
      <alignment horizontal="center"/>
      <protection hidden="1"/>
    </xf>
    <xf numFmtId="0" fontId="0" fillId="9" borderId="12" xfId="0" applyFill="1" applyBorder="1" applyAlignment="1" applyProtection="1">
      <alignment horizontal="center"/>
      <protection hidden="1"/>
    </xf>
    <xf numFmtId="0" fontId="0" fillId="9" borderId="4" xfId="0" applyFill="1" applyBorder="1" applyAlignment="1" applyProtection="1">
      <alignment horizontal="center"/>
      <protection hidden="1"/>
    </xf>
    <xf numFmtId="0" fontId="1" fillId="9" borderId="5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0" fontId="4" fillId="9" borderId="0" xfId="0" applyFont="1" applyFill="1" applyProtection="1">
      <protection hidden="1"/>
    </xf>
    <xf numFmtId="0" fontId="4" fillId="3" borderId="1" xfId="0" applyFont="1" applyFill="1" applyBorder="1" applyAlignment="1" applyProtection="1">
      <alignment horizontal="right" vertical="center"/>
      <protection hidden="1"/>
    </xf>
    <xf numFmtId="0" fontId="25" fillId="24" borderId="5" xfId="0" applyFont="1" applyFill="1" applyBorder="1" applyAlignment="1">
      <alignment horizontal="right" vertical="center"/>
    </xf>
    <xf numFmtId="0" fontId="25" fillId="24" borderId="4" xfId="0" applyFont="1" applyFill="1" applyBorder="1" applyAlignment="1">
      <alignment horizontal="right" vertical="center"/>
    </xf>
    <xf numFmtId="0" fontId="4" fillId="21" borderId="7" xfId="0" applyFont="1" applyFill="1" applyBorder="1" applyAlignment="1">
      <alignment horizontal="center" vertical="center" textRotation="90"/>
    </xf>
    <xf numFmtId="0" fontId="4" fillId="21" borderId="8" xfId="0" applyFont="1" applyFill="1" applyBorder="1" applyAlignment="1">
      <alignment horizontal="center" vertical="center" textRotation="90"/>
    </xf>
    <xf numFmtId="0" fontId="4" fillId="21" borderId="6" xfId="0" applyFont="1" applyFill="1" applyBorder="1" applyAlignment="1">
      <alignment horizontal="center" vertical="center" textRotation="90"/>
    </xf>
    <xf numFmtId="0" fontId="4" fillId="19" borderId="7" xfId="0" applyFont="1" applyFill="1" applyBorder="1" applyAlignment="1">
      <alignment horizontal="center" vertical="center" textRotation="90"/>
    </xf>
    <xf numFmtId="0" fontId="4" fillId="19" borderId="8" xfId="0" applyFont="1" applyFill="1" applyBorder="1" applyAlignment="1">
      <alignment horizontal="center" vertical="center" textRotation="90"/>
    </xf>
    <xf numFmtId="0" fontId="4" fillId="19" borderId="6" xfId="0" applyFont="1" applyFill="1" applyBorder="1" applyAlignment="1">
      <alignment horizontal="center" vertical="center" textRotation="90"/>
    </xf>
    <xf numFmtId="0" fontId="4" fillId="11" borderId="7" xfId="0" applyFont="1" applyFill="1" applyBorder="1" applyAlignment="1">
      <alignment horizontal="center" vertical="center" textRotation="90" wrapText="1"/>
    </xf>
    <xf numFmtId="0" fontId="4" fillId="11" borderId="8" xfId="0" applyFont="1" applyFill="1" applyBorder="1" applyAlignment="1">
      <alignment horizontal="center" vertical="center" textRotation="90" wrapText="1"/>
    </xf>
    <xf numFmtId="0" fontId="4" fillId="11" borderId="6" xfId="0" applyFont="1" applyFill="1" applyBorder="1" applyAlignment="1">
      <alignment horizontal="center" vertical="center" textRotation="90" wrapText="1"/>
    </xf>
    <xf numFmtId="0" fontId="4" fillId="22" borderId="7" xfId="0" applyFont="1" applyFill="1" applyBorder="1" applyAlignment="1">
      <alignment horizontal="center" vertical="center" textRotation="90"/>
    </xf>
    <xf numFmtId="0" fontId="4" fillId="22" borderId="8" xfId="0" applyFont="1" applyFill="1" applyBorder="1" applyAlignment="1">
      <alignment horizontal="center" vertical="center" textRotation="90"/>
    </xf>
    <xf numFmtId="0" fontId="4" fillId="22" borderId="6" xfId="0" applyFont="1" applyFill="1" applyBorder="1" applyAlignment="1">
      <alignment horizontal="center" vertical="center" textRotation="90"/>
    </xf>
    <xf numFmtId="0" fontId="0" fillId="20" borderId="7" xfId="0" applyFill="1" applyBorder="1" applyAlignment="1">
      <alignment horizontal="center" vertical="center" textRotation="90"/>
    </xf>
    <xf numFmtId="0" fontId="0" fillId="20" borderId="8" xfId="0" applyFill="1" applyBorder="1" applyAlignment="1">
      <alignment horizontal="center" vertical="center" textRotation="90"/>
    </xf>
    <xf numFmtId="0" fontId="0" fillId="20" borderId="6" xfId="0" applyFill="1" applyBorder="1" applyAlignment="1">
      <alignment horizontal="center" vertical="center" textRotation="90"/>
    </xf>
  </cellXfs>
  <cellStyles count="1">
    <cellStyle name="Normál" xfId="0" builtinId="0"/>
  </cellStyles>
  <dxfs count="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CCFF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 tint="0.24994659260841701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66CCFF"/>
        </patternFill>
      </fill>
    </dxf>
    <dxf>
      <fill>
        <patternFill>
          <bgColor rgb="FF66CC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9FFCC"/>
        </patternFill>
      </fill>
    </dxf>
    <dxf>
      <fill>
        <patternFill>
          <bgColor rgb="FF66CCFF"/>
        </patternFill>
      </fill>
    </dxf>
    <dxf>
      <fill>
        <patternFill>
          <bgColor rgb="FFFF0000"/>
        </patternFill>
      </fill>
    </dxf>
    <dxf>
      <fill>
        <patternFill>
          <bgColor rgb="FF66CCFF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00"/>
      <color rgb="FFFF9933"/>
      <color rgb="FF0000FF"/>
      <color rgb="FFCCFFCC"/>
      <color rgb="FFCCFFFF"/>
      <color rgb="FFFFCCCC"/>
      <color rgb="FFCCECFF"/>
      <color rgb="FFFFFFCC"/>
      <color rgb="FFFF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ka/fejleszt/L&#233;gi/L&#233;gi%20Fed&#233;lzeti%20berendez&#233;sek_ETS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endezések"/>
      <sheetName val="Munka2"/>
      <sheetName val="Légi_Rendeltetés"/>
      <sheetName val="Létező"/>
      <sheetName val="STIR"/>
      <sheetName val="Munka1"/>
      <sheetName val="pa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adó-vevő</v>
          </cell>
          <cell r="H1" t="str">
            <v>ACARS Unilink</v>
          </cell>
          <cell r="I1" t="str">
            <v>Egyéb berendezés</v>
          </cell>
        </row>
        <row r="2">
          <cell r="A2" t="str">
            <v>Mentő eszköz</v>
          </cell>
          <cell r="H2" t="str">
            <v>ACAS/TCAS rendszer</v>
          </cell>
          <cell r="I2" t="str">
            <v>Egyéb berendezés</v>
          </cell>
        </row>
        <row r="3">
          <cell r="A3" t="str">
            <v>Vészjelző</v>
          </cell>
          <cell r="H3" t="str">
            <v>DME távolságmérő</v>
          </cell>
          <cell r="I3" t="str">
            <v>Egyéb berendezés</v>
          </cell>
        </row>
        <row r="4">
          <cell r="A4" t="str">
            <v>Egyéb berendezés</v>
          </cell>
          <cell r="H4" t="str">
            <v>Doppler rendszerű navigációs segéd berendezés</v>
          </cell>
          <cell r="I4" t="str">
            <v>Egyéb berendezés</v>
          </cell>
        </row>
        <row r="5">
          <cell r="H5" t="str">
            <v>EPIRB vészjeladó</v>
          </cell>
          <cell r="I5" t="str">
            <v>Vészjelző</v>
          </cell>
        </row>
        <row r="6">
          <cell r="H6" t="str">
            <v>Fedélzeti radar érzékelő és mérő rendszer</v>
          </cell>
          <cell r="I6" t="str">
            <v>Egyéb berendezés</v>
          </cell>
        </row>
        <row r="7">
          <cell r="H7" t="str">
            <v>Gurító radar</v>
          </cell>
          <cell r="I7" t="str">
            <v>Egyéb berendezés</v>
          </cell>
        </row>
        <row r="8">
          <cell r="H8" t="str">
            <v>Időjárás radar</v>
          </cell>
          <cell r="I8" t="str">
            <v>Egyéb berendezés</v>
          </cell>
        </row>
        <row r="9">
          <cell r="H9" t="str">
            <v>ILS LOC iránysáv adó</v>
          </cell>
          <cell r="I9" t="str">
            <v>Egyéb berendezés</v>
          </cell>
        </row>
        <row r="10">
          <cell r="H10" t="str">
            <v>ILS marker adó</v>
          </cell>
          <cell r="I10" t="str">
            <v>Egyéb berendezés</v>
          </cell>
        </row>
        <row r="11">
          <cell r="H11" t="str">
            <v>ILS siklópálya adó</v>
          </cell>
          <cell r="I11" t="str">
            <v>Egyéb berendezés</v>
          </cell>
        </row>
        <row r="12">
          <cell r="H12" t="str">
            <v>Kutatás-mentés</v>
          </cell>
          <cell r="I12" t="str">
            <v>Mentő eszköz</v>
          </cell>
        </row>
        <row r="13">
          <cell r="H13" t="str">
            <v>Kutatás-mentés, hajó-légijármű közötti ök.</v>
          </cell>
          <cell r="I13" t="str">
            <v>Mentőeszköz</v>
          </cell>
        </row>
        <row r="14">
          <cell r="H14" t="str">
            <v>Légi navigáció célú eszköz</v>
          </cell>
          <cell r="I14" t="str">
            <v>Egyéb berendezés</v>
          </cell>
        </row>
        <row r="15">
          <cell r="H15" t="str">
            <v>Légi navigáció célú rendszer</v>
          </cell>
          <cell r="I15" t="str">
            <v>Egyéb berendezés</v>
          </cell>
        </row>
        <row r="16">
          <cell r="H16" t="str">
            <v>Légiforgalmi kényszerhelyzeti frekvencia</v>
          </cell>
          <cell r="I16" t="str">
            <v>Egyéb berendezés</v>
          </cell>
        </row>
        <row r="17">
          <cell r="H17" t="str">
            <v>Légijármű-fedélzeti Doppler radar</v>
          </cell>
          <cell r="I17" t="str">
            <v>Egyéb berendezés</v>
          </cell>
        </row>
        <row r="18">
          <cell r="H18" t="str">
            <v>Légijármű-fedélzeti légtérellenőrző radar</v>
          </cell>
          <cell r="I18" t="str">
            <v>Egyéb berendezés</v>
          </cell>
        </row>
        <row r="19">
          <cell r="H19" t="str">
            <v>Légijármű-fedélzeti meteorológiai radar</v>
          </cell>
          <cell r="I19" t="str">
            <v>Egyéb berendezés</v>
          </cell>
        </row>
        <row r="20">
          <cell r="H20" t="str">
            <v>Légtér ellenőrző radar</v>
          </cell>
          <cell r="I20" t="str">
            <v>Egyéb berendezés</v>
          </cell>
        </row>
        <row r="21">
          <cell r="H21" t="str">
            <v>Loran-A rádiónavigációs rendszer</v>
          </cell>
          <cell r="I21" t="str">
            <v>Egyéb berendezés</v>
          </cell>
        </row>
        <row r="22">
          <cell r="H22" t="str">
            <v>Magasságmérő radar</v>
          </cell>
          <cell r="I22" t="str">
            <v>Egyéb berendezés</v>
          </cell>
        </row>
        <row r="23">
          <cell r="H23" t="str">
            <v>Mentési célra szolgáló eszköz, vészjeladó</v>
          </cell>
          <cell r="I23" t="str">
            <v>Vészjelző</v>
          </cell>
        </row>
        <row r="24">
          <cell r="H24" t="str">
            <v>MLS rendszer</v>
          </cell>
          <cell r="I24" t="str">
            <v>Egyéb berendezés</v>
          </cell>
        </row>
        <row r="25">
          <cell r="H25" t="str">
            <v>Navigációs feladatokat ellátó és támogató rendszer</v>
          </cell>
          <cell r="I25" t="str">
            <v>Egyéb berendezés</v>
          </cell>
        </row>
        <row r="26">
          <cell r="H26" t="str">
            <v>NDB Útvonal irányadó</v>
          </cell>
          <cell r="I26" t="str">
            <v>Egyéb berendezés</v>
          </cell>
        </row>
        <row r="27">
          <cell r="H27" t="str">
            <v>Nemzetközi vész- és hívócsatorna</v>
          </cell>
          <cell r="I27" t="str">
            <v>adó-vevő</v>
          </cell>
        </row>
        <row r="28">
          <cell r="H28" t="str">
            <v>Összeköttetés kiterjesztése, kiegészítése</v>
          </cell>
          <cell r="I28" t="str">
            <v>Egyéb eszköz</v>
          </cell>
        </row>
        <row r="29">
          <cell r="H29" t="str">
            <v>PLB Pesonal Location Beacon</v>
          </cell>
          <cell r="I29" t="str">
            <v>Vészjelző</v>
          </cell>
        </row>
        <row r="30">
          <cell r="H30" t="str">
            <v>Precíziós megközelítő rendszer</v>
          </cell>
          <cell r="I30" t="str">
            <v>Egyéb berendezés</v>
          </cell>
        </row>
        <row r="31">
          <cell r="H31" t="str">
            <v>Radar</v>
          </cell>
          <cell r="I31" t="str">
            <v>Egyéb berendezés</v>
          </cell>
        </row>
        <row r="32">
          <cell r="H32" t="str">
            <v>Radarbója</v>
          </cell>
          <cell r="I32" t="str">
            <v>Egyéb berendezés</v>
          </cell>
        </row>
        <row r="33">
          <cell r="H33" t="str">
            <v>SRE</v>
          </cell>
          <cell r="I33" t="str">
            <v>Egyéb berendezés</v>
          </cell>
        </row>
        <row r="34">
          <cell r="H34" t="str">
            <v>SSR Másodlagos légtér ellenőrző radar</v>
          </cell>
          <cell r="I34" t="str">
            <v>Egyéb berendezés</v>
          </cell>
        </row>
        <row r="35">
          <cell r="H35" t="str">
            <v>TACAN Léginavigációs segéd eszköz</v>
          </cell>
          <cell r="I35" t="str">
            <v>Egyéb berendezés</v>
          </cell>
        </row>
        <row r="36">
          <cell r="H36" t="str">
            <v>TVOR</v>
          </cell>
          <cell r="I36" t="str">
            <v>Egyéb berendezés</v>
          </cell>
        </row>
        <row r="37">
          <cell r="H37" t="str">
            <v>Útvonali hely jeladó ''Z'' rendszer</v>
          </cell>
          <cell r="I37" t="str">
            <v>Egyéb berendezés</v>
          </cell>
        </row>
        <row r="38">
          <cell r="H38" t="str">
            <v>Válaszjeladó</v>
          </cell>
          <cell r="I38" t="str">
            <v>Egyéb berendezés</v>
          </cell>
        </row>
        <row r="39">
          <cell r="H39" t="str">
            <v>Változtatható telephelyű repülőtéri leszállító rendszer</v>
          </cell>
          <cell r="I39" t="str">
            <v>Egyéb berendezés</v>
          </cell>
        </row>
        <row r="40">
          <cell r="H40" t="str">
            <v>Vész- és biztonsági összeköttetés</v>
          </cell>
          <cell r="I40" t="str">
            <v>adó-vevő</v>
          </cell>
        </row>
        <row r="41">
          <cell r="H41" t="str">
            <v>Vészjeladó</v>
          </cell>
          <cell r="I41" t="str">
            <v>Vészjelző</v>
          </cell>
        </row>
        <row r="42">
          <cell r="H42" t="str">
            <v>Kommunikáció</v>
          </cell>
          <cell r="I42" t="str">
            <v>adó-vevő</v>
          </cell>
        </row>
        <row r="43">
          <cell r="H43" t="str">
            <v>VOR Közelkörzeti rádióirányadó rendszer</v>
          </cell>
          <cell r="I43" t="str">
            <v>Egyéb berendezés</v>
          </cell>
        </row>
        <row r="44">
          <cell r="H44" t="str">
            <v>Egyéb légi eszköz</v>
          </cell>
          <cell r="I44" t="str">
            <v>Egyéb berendezés</v>
          </cell>
        </row>
        <row r="45">
          <cell r="H45" t="str">
            <v>Egyéb nem rádióberendezés</v>
          </cell>
          <cell r="I45" t="str">
            <v>Egyéb berendezés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I77"/>
  <sheetViews>
    <sheetView workbookViewId="0">
      <selection activeCell="C10" sqref="C10:D10"/>
    </sheetView>
  </sheetViews>
  <sheetFormatPr defaultColWidth="0" defaultRowHeight="12.75" zeroHeight="1" x14ac:dyDescent="0.2"/>
  <cols>
    <col min="1" max="1" width="5.83203125" style="106" customWidth="1"/>
    <col min="2" max="2" width="29.1640625" style="106" bestFit="1" customWidth="1"/>
    <col min="3" max="3" width="27.6640625" style="106" customWidth="1"/>
    <col min="4" max="4" width="51.5" style="106" customWidth="1"/>
    <col min="5" max="5" width="9.33203125" style="106" customWidth="1"/>
    <col min="6" max="16384" width="9.33203125" style="106" hidden="1"/>
  </cols>
  <sheetData>
    <row r="1" spans="1:4" ht="18.75" x14ac:dyDescent="0.3">
      <c r="B1" s="175" t="s">
        <v>596</v>
      </c>
      <c r="C1" s="175"/>
      <c r="D1" s="175"/>
    </row>
    <row r="2" spans="1:4" x14ac:dyDescent="0.2"/>
    <row r="3" spans="1:4" ht="12.75" customHeight="1" x14ac:dyDescent="0.2">
      <c r="A3" s="198" t="s">
        <v>1</v>
      </c>
      <c r="B3" s="107" t="s">
        <v>630</v>
      </c>
      <c r="C3" s="108"/>
      <c r="D3" s="109" t="s">
        <v>45</v>
      </c>
    </row>
    <row r="4" spans="1:4" x14ac:dyDescent="0.2">
      <c r="A4" s="199"/>
      <c r="B4" s="107" t="s">
        <v>16</v>
      </c>
      <c r="C4" s="186"/>
      <c r="D4" s="186"/>
    </row>
    <row r="5" spans="1:4" x14ac:dyDescent="0.2">
      <c r="A5" s="199"/>
      <c r="B5" s="107" t="str">
        <f>IF(D3="Természetes személy","Állandó lakcím:","Székhely címe:")</f>
        <v>Székhely címe:</v>
      </c>
      <c r="C5" s="183"/>
      <c r="D5" s="183"/>
    </row>
    <row r="6" spans="1:4" x14ac:dyDescent="0.2">
      <c r="A6" s="199"/>
      <c r="B6" s="107" t="s">
        <v>4</v>
      </c>
      <c r="C6" s="183"/>
      <c r="D6" s="183"/>
    </row>
    <row r="7" spans="1:4" x14ac:dyDescent="0.2">
      <c r="A7" s="199"/>
      <c r="B7" s="107" t="s">
        <v>5</v>
      </c>
      <c r="C7" s="183"/>
      <c r="D7" s="183"/>
    </row>
    <row r="8" spans="1:4" x14ac:dyDescent="0.2">
      <c r="A8" s="199"/>
      <c r="B8" s="105" t="s">
        <v>6</v>
      </c>
      <c r="C8" s="183"/>
      <c r="D8" s="183"/>
    </row>
    <row r="9" spans="1:4" x14ac:dyDescent="0.2">
      <c r="A9" s="199"/>
      <c r="B9" s="105" t="s">
        <v>754</v>
      </c>
      <c r="C9" s="183"/>
      <c r="D9" s="183"/>
    </row>
    <row r="10" spans="1:4" ht="15" customHeight="1" x14ac:dyDescent="0.2">
      <c r="A10" s="199"/>
      <c r="B10" s="110" t="s">
        <v>743</v>
      </c>
      <c r="C10" s="209" t="s">
        <v>742</v>
      </c>
      <c r="D10" s="210"/>
    </row>
    <row r="11" spans="1:4" x14ac:dyDescent="0.2">
      <c r="A11" s="199"/>
      <c r="B11" s="105" t="str">
        <f>IF($D3="Természetes személy","Adóazonosító jele:","Adószáma:")</f>
        <v>Adószáma:</v>
      </c>
      <c r="C11" s="184"/>
      <c r="D11" s="185"/>
    </row>
    <row r="12" spans="1:4" x14ac:dyDescent="0.2">
      <c r="A12" s="199"/>
      <c r="B12" s="111" t="s">
        <v>741</v>
      </c>
      <c r="C12" s="197"/>
      <c r="D12" s="197"/>
    </row>
    <row r="13" spans="1:4" x14ac:dyDescent="0.2">
      <c r="A13" s="199"/>
      <c r="B13" s="111" t="s">
        <v>7</v>
      </c>
      <c r="C13" s="197"/>
      <c r="D13" s="197"/>
    </row>
    <row r="14" spans="1:4" x14ac:dyDescent="0.2">
      <c r="A14" s="199"/>
      <c r="B14" s="111" t="s">
        <v>8</v>
      </c>
      <c r="C14" s="182"/>
      <c r="D14" s="182"/>
    </row>
    <row r="15" spans="1:4" x14ac:dyDescent="0.2">
      <c r="A15" s="199"/>
      <c r="B15" s="111" t="s">
        <v>34</v>
      </c>
      <c r="C15" s="197"/>
      <c r="D15" s="197"/>
    </row>
    <row r="16" spans="1:4" x14ac:dyDescent="0.2">
      <c r="A16" s="200"/>
      <c r="B16" s="111" t="s">
        <v>35</v>
      </c>
      <c r="C16" s="197"/>
      <c r="D16" s="197"/>
    </row>
    <row r="17" spans="1:4" ht="12.75" customHeight="1" x14ac:dyDescent="0.2">
      <c r="A17" s="203" t="s">
        <v>9</v>
      </c>
      <c r="B17" s="112" t="s">
        <v>597</v>
      </c>
      <c r="C17" s="113" t="s">
        <v>45</v>
      </c>
      <c r="D17" s="114"/>
    </row>
    <row r="18" spans="1:4" x14ac:dyDescent="0.2">
      <c r="A18" s="204"/>
      <c r="B18" s="112" t="s">
        <v>630</v>
      </c>
      <c r="C18" s="115" t="str">
        <f t="shared" ref="C18:C24" si="0">IF(OR($C$17="Másik személy",$C$17="Kérem válasszon!"),"",C3)</f>
        <v/>
      </c>
      <c r="D18" s="113" t="str">
        <f>IF(OR($C$17="Másik személy",$C$17="Kérem válasszon!"),"Kérem válasszon!",D3)</f>
        <v>Kérem válasszon!</v>
      </c>
    </row>
    <row r="19" spans="1:4" x14ac:dyDescent="0.2">
      <c r="A19" s="204"/>
      <c r="B19" s="112" t="s">
        <v>16</v>
      </c>
      <c r="C19" s="192" t="str">
        <f t="shared" si="0"/>
        <v/>
      </c>
      <c r="D19" s="192"/>
    </row>
    <row r="20" spans="1:4" x14ac:dyDescent="0.2">
      <c r="A20" s="204"/>
      <c r="B20" s="112" t="str">
        <f>IF(D18="Természetes személy","Állandó lakcím:","Székhely címe:")</f>
        <v>Székhely címe:</v>
      </c>
      <c r="C20" s="192" t="str">
        <f t="shared" si="0"/>
        <v/>
      </c>
      <c r="D20" s="192"/>
    </row>
    <row r="21" spans="1:4" x14ac:dyDescent="0.2">
      <c r="A21" s="204"/>
      <c r="B21" s="112" t="s">
        <v>4</v>
      </c>
      <c r="C21" s="192" t="str">
        <f t="shared" si="0"/>
        <v/>
      </c>
      <c r="D21" s="192"/>
    </row>
    <row r="22" spans="1:4" x14ac:dyDescent="0.2">
      <c r="A22" s="204"/>
      <c r="B22" s="112" t="s">
        <v>5</v>
      </c>
      <c r="C22" s="192" t="str">
        <f t="shared" si="0"/>
        <v/>
      </c>
      <c r="D22" s="192"/>
    </row>
    <row r="23" spans="1:4" x14ac:dyDescent="0.2">
      <c r="A23" s="204"/>
      <c r="B23" s="112" t="s">
        <v>6</v>
      </c>
      <c r="C23" s="192" t="str">
        <f t="shared" si="0"/>
        <v/>
      </c>
      <c r="D23" s="192"/>
    </row>
    <row r="24" spans="1:4" x14ac:dyDescent="0.2">
      <c r="A24" s="204"/>
      <c r="B24" s="112" t="s">
        <v>754</v>
      </c>
      <c r="C24" s="192" t="str">
        <f t="shared" si="0"/>
        <v/>
      </c>
      <c r="D24" s="192"/>
    </row>
    <row r="25" spans="1:4" x14ac:dyDescent="0.2">
      <c r="A25" s="204"/>
      <c r="B25" s="112" t="str">
        <f>IF(D18="Természetes személy","Adóazonosító jele:","Adószáma:")</f>
        <v>Adószáma:</v>
      </c>
      <c r="C25" s="192" t="str">
        <f>IF(OR($C$17="Másik személy",$C$17="Kérem válasszon!"),"",C11)</f>
        <v/>
      </c>
      <c r="D25" s="192"/>
    </row>
    <row r="26" spans="1:4" x14ac:dyDescent="0.2">
      <c r="A26" s="204"/>
      <c r="B26" s="111" t="s">
        <v>741</v>
      </c>
      <c r="C26" s="181" t="str">
        <f>IF(OR($C$17="Másik személy",$C$17="Kérem válasszon!"),"",C13)</f>
        <v/>
      </c>
      <c r="D26" s="181"/>
    </row>
    <row r="27" spans="1:4" x14ac:dyDescent="0.2">
      <c r="A27" s="204"/>
      <c r="B27" s="111" t="s">
        <v>7</v>
      </c>
      <c r="C27" s="201"/>
      <c r="D27" s="202"/>
    </row>
    <row r="28" spans="1:4" x14ac:dyDescent="0.2">
      <c r="A28" s="204"/>
      <c r="B28" s="111" t="s">
        <v>8</v>
      </c>
      <c r="C28" s="182"/>
      <c r="D28" s="181"/>
    </row>
    <row r="29" spans="1:4" x14ac:dyDescent="0.2">
      <c r="A29" s="204"/>
      <c r="B29" s="111" t="s">
        <v>34</v>
      </c>
      <c r="C29" s="181" t="str">
        <f>IF(OR($C$17="Másik személy",$C$17="Kérem válasszon!"),"",C15)</f>
        <v/>
      </c>
      <c r="D29" s="181"/>
    </row>
    <row r="30" spans="1:4" x14ac:dyDescent="0.2">
      <c r="A30" s="205"/>
      <c r="B30" s="111" t="s">
        <v>35</v>
      </c>
      <c r="C30" s="181" t="str">
        <f>IF(OR($C$17="Másik személy",$C$17="Kérem válasszon!"),"",C16)</f>
        <v/>
      </c>
      <c r="D30" s="181"/>
    </row>
    <row r="31" spans="1:4" ht="12.75" customHeight="1" x14ac:dyDescent="0.2">
      <c r="A31" s="193" t="s">
        <v>10</v>
      </c>
      <c r="B31" s="116" t="s">
        <v>598</v>
      </c>
      <c r="C31" s="117" t="s">
        <v>45</v>
      </c>
      <c r="D31" s="114"/>
    </row>
    <row r="32" spans="1:4" x14ac:dyDescent="0.2">
      <c r="A32" s="194"/>
      <c r="B32" s="116" t="s">
        <v>630</v>
      </c>
      <c r="C32" s="118" t="str">
        <f t="shared" ref="C32:C37" si="1">IF($C$31="Az engedélyes",C3,IF($C$31="A díjfizető",$C18,""))</f>
        <v/>
      </c>
      <c r="D32" s="119"/>
    </row>
    <row r="33" spans="1:4" x14ac:dyDescent="0.2">
      <c r="A33" s="194"/>
      <c r="B33" s="116" t="s">
        <v>2</v>
      </c>
      <c r="C33" s="179" t="str">
        <f t="shared" si="1"/>
        <v/>
      </c>
      <c r="D33" s="180"/>
    </row>
    <row r="34" spans="1:4" x14ac:dyDescent="0.2">
      <c r="A34" s="194"/>
      <c r="B34" s="116" t="s">
        <v>3</v>
      </c>
      <c r="C34" s="179" t="str">
        <f t="shared" si="1"/>
        <v/>
      </c>
      <c r="D34" s="180"/>
    </row>
    <row r="35" spans="1:4" x14ac:dyDescent="0.2">
      <c r="A35" s="194"/>
      <c r="B35" s="116" t="s">
        <v>4</v>
      </c>
      <c r="C35" s="179" t="str">
        <f t="shared" si="1"/>
        <v/>
      </c>
      <c r="D35" s="180"/>
    </row>
    <row r="36" spans="1:4" x14ac:dyDescent="0.2">
      <c r="A36" s="194"/>
      <c r="B36" s="116" t="s">
        <v>5</v>
      </c>
      <c r="C36" s="179" t="str">
        <f t="shared" si="1"/>
        <v/>
      </c>
      <c r="D36" s="180"/>
    </row>
    <row r="37" spans="1:4" x14ac:dyDescent="0.2">
      <c r="A37" s="195"/>
      <c r="B37" s="116" t="s">
        <v>6</v>
      </c>
      <c r="C37" s="179" t="str">
        <f t="shared" si="1"/>
        <v/>
      </c>
      <c r="D37" s="180"/>
    </row>
    <row r="38" spans="1:4" ht="12.75" customHeight="1" x14ac:dyDescent="0.2">
      <c r="A38" s="206" t="s">
        <v>11</v>
      </c>
      <c r="B38" s="120" t="s">
        <v>599</v>
      </c>
      <c r="C38" s="121" t="s">
        <v>45</v>
      </c>
      <c r="D38" s="114"/>
    </row>
    <row r="39" spans="1:4" x14ac:dyDescent="0.2">
      <c r="A39" s="207"/>
      <c r="B39" s="120" t="s">
        <v>632</v>
      </c>
      <c r="C39" s="176" t="str">
        <f>IF($C$38="Az engedélyes",C4,IF($C$38="A díjfizető",$C19,IF($C$38="Az üzemeltető",$C33,"")))</f>
        <v/>
      </c>
      <c r="D39" s="176"/>
    </row>
    <row r="40" spans="1:4" x14ac:dyDescent="0.2">
      <c r="A40" s="207"/>
      <c r="B40" s="120" t="s">
        <v>601</v>
      </c>
      <c r="C40" s="176" t="str">
        <f>IF($C$38="Az engedélyes",C5,IF($C$38="A díjfizető",$C20,IF($C$38="Az üzemeltető",$C34,"")))</f>
        <v/>
      </c>
      <c r="D40" s="176"/>
    </row>
    <row r="41" spans="1:4" x14ac:dyDescent="0.2">
      <c r="A41" s="207"/>
      <c r="B41" s="120" t="s">
        <v>6</v>
      </c>
      <c r="C41" s="176" t="str">
        <f>IF($C$38="Az engedélyes",C6,IF($C$38="A díjfizető",$C21,IF($C$38="Az üzemeltető",$C35,"")))</f>
        <v/>
      </c>
      <c r="D41" s="176"/>
    </row>
    <row r="42" spans="1:4" x14ac:dyDescent="0.2">
      <c r="A42" s="207"/>
      <c r="B42" s="120" t="s">
        <v>12</v>
      </c>
      <c r="C42" s="176" t="str">
        <f>IF(AND(C38="Az engedélyes",D3="Természetes személy"),C4,IF(AND(C38="Díjfizető",D18="Természetes személy"),C19,""))</f>
        <v/>
      </c>
      <c r="D42" s="176"/>
    </row>
    <row r="43" spans="1:4" x14ac:dyDescent="0.2">
      <c r="A43" s="207"/>
      <c r="B43" s="120" t="s">
        <v>37</v>
      </c>
      <c r="C43" s="176"/>
      <c r="D43" s="176"/>
    </row>
    <row r="44" spans="1:4" x14ac:dyDescent="0.2">
      <c r="A44" s="207"/>
      <c r="B44" s="120" t="s">
        <v>38</v>
      </c>
      <c r="C44" s="176"/>
      <c r="D44" s="176"/>
    </row>
    <row r="45" spans="1:4" x14ac:dyDescent="0.2">
      <c r="A45" s="207"/>
      <c r="B45" s="120" t="s">
        <v>39</v>
      </c>
      <c r="C45" s="176"/>
      <c r="D45" s="176"/>
    </row>
    <row r="46" spans="1:4" x14ac:dyDescent="0.2">
      <c r="A46" s="207"/>
      <c r="B46" s="120" t="s">
        <v>739</v>
      </c>
      <c r="C46" s="122" t="s">
        <v>45</v>
      </c>
      <c r="D46" s="123"/>
    </row>
    <row r="47" spans="1:4" x14ac:dyDescent="0.2">
      <c r="A47" s="207"/>
      <c r="B47" s="120" t="s">
        <v>40</v>
      </c>
      <c r="C47" s="177" t="s">
        <v>45</v>
      </c>
      <c r="D47" s="178"/>
    </row>
    <row r="48" spans="1:4" ht="48.75" customHeight="1" x14ac:dyDescent="0.2">
      <c r="A48" s="208"/>
      <c r="B48" s="172" t="s">
        <v>774</v>
      </c>
      <c r="C48" s="190" t="str">
        <f>IF(Listák!C52&lt;&gt;"0",Listák!C52,"")</f>
        <v/>
      </c>
      <c r="D48" s="191"/>
    </row>
    <row r="49" spans="1:9" s="127" customFormat="1" x14ac:dyDescent="0.2">
      <c r="A49" s="124"/>
      <c r="B49" s="125"/>
      <c r="C49" s="126"/>
      <c r="D49" s="126"/>
    </row>
    <row r="50" spans="1:9" s="127" customFormat="1" x14ac:dyDescent="0.2">
      <c r="A50" s="124"/>
      <c r="B50" s="128" t="s">
        <v>740</v>
      </c>
      <c r="C50" s="196"/>
      <c r="D50" s="196"/>
    </row>
    <row r="51" spans="1:9" x14ac:dyDescent="0.2"/>
    <row r="52" spans="1:9" x14ac:dyDescent="0.2">
      <c r="A52" s="129"/>
      <c r="B52" s="129" t="s">
        <v>635</v>
      </c>
    </row>
    <row r="53" spans="1:9" ht="17.25" customHeight="1" x14ac:dyDescent="0.25">
      <c r="B53" s="187" t="s">
        <v>41</v>
      </c>
      <c r="C53" s="188"/>
      <c r="D53" s="130" t="s">
        <v>45</v>
      </c>
      <c r="E53" s="131"/>
      <c r="F53" s="131"/>
      <c r="G53" s="131"/>
      <c r="H53" s="131"/>
      <c r="I53" s="131"/>
    </row>
    <row r="54" spans="1:9" hidden="1" x14ac:dyDescent="0.2"/>
    <row r="55" spans="1:9" hidden="1" x14ac:dyDescent="0.2">
      <c r="B55" s="132" t="s">
        <v>44</v>
      </c>
      <c r="C55" s="189"/>
      <c r="D55" s="189"/>
    </row>
    <row r="56" spans="1:9" x14ac:dyDescent="0.2"/>
    <row r="57" spans="1:9" x14ac:dyDescent="0.2">
      <c r="A57" s="106" t="s">
        <v>43</v>
      </c>
      <c r="B57" s="133" t="s">
        <v>629</v>
      </c>
      <c r="C57" s="134" t="s">
        <v>46</v>
      </c>
    </row>
    <row r="58" spans="1:9" x14ac:dyDescent="0.2"/>
    <row r="59" spans="1:9" hidden="1" x14ac:dyDescent="0.2"/>
    <row r="60" spans="1:9" hidden="1" x14ac:dyDescent="0.2"/>
    <row r="61" spans="1:9" hidden="1" x14ac:dyDescent="0.2"/>
    <row r="62" spans="1:9" hidden="1" x14ac:dyDescent="0.2"/>
    <row r="63" spans="1:9" hidden="1" x14ac:dyDescent="0.2"/>
    <row r="64" spans="1:9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</sheetData>
  <sheetProtection password="C143" sheet="1" objects="1" scenarios="1" formatCells="0"/>
  <mergeCells count="47">
    <mergeCell ref="C50:D50"/>
    <mergeCell ref="C12:D12"/>
    <mergeCell ref="A3:A16"/>
    <mergeCell ref="C27:D27"/>
    <mergeCell ref="A17:A30"/>
    <mergeCell ref="A38:A48"/>
    <mergeCell ref="C10:D10"/>
    <mergeCell ref="C40:D40"/>
    <mergeCell ref="C13:D13"/>
    <mergeCell ref="C6:D6"/>
    <mergeCell ref="C7:D7"/>
    <mergeCell ref="C8:D8"/>
    <mergeCell ref="C14:D14"/>
    <mergeCell ref="C15:D15"/>
    <mergeCell ref="C16:D16"/>
    <mergeCell ref="B53:C53"/>
    <mergeCell ref="C55:D55"/>
    <mergeCell ref="C48:D48"/>
    <mergeCell ref="C19:D19"/>
    <mergeCell ref="A31:A37"/>
    <mergeCell ref="C33:D33"/>
    <mergeCell ref="C34:D34"/>
    <mergeCell ref="C35:D35"/>
    <mergeCell ref="C29:D29"/>
    <mergeCell ref="C30:D30"/>
    <mergeCell ref="C20:D20"/>
    <mergeCell ref="C21:D21"/>
    <mergeCell ref="C22:D22"/>
    <mergeCell ref="C23:D23"/>
    <mergeCell ref="C24:D24"/>
    <mergeCell ref="C25:D25"/>
    <mergeCell ref="B1:D1"/>
    <mergeCell ref="C44:D44"/>
    <mergeCell ref="C45:D45"/>
    <mergeCell ref="C47:D47"/>
    <mergeCell ref="C39:D39"/>
    <mergeCell ref="C41:D41"/>
    <mergeCell ref="C42:D42"/>
    <mergeCell ref="C43:D43"/>
    <mergeCell ref="C36:D36"/>
    <mergeCell ref="C37:D37"/>
    <mergeCell ref="C26:D26"/>
    <mergeCell ref="C28:D28"/>
    <mergeCell ref="C9:D9"/>
    <mergeCell ref="C11:D11"/>
    <mergeCell ref="C4:D4"/>
    <mergeCell ref="C5:D5"/>
  </mergeCells>
  <conditionalFormatting sqref="B57">
    <cfRule type="expression" dxfId="49" priority="23">
      <formula>OR(B57="hely,",B57="hely")</formula>
    </cfRule>
  </conditionalFormatting>
  <conditionalFormatting sqref="C57">
    <cfRule type="expression" dxfId="48" priority="22">
      <formula>C57="dátum"</formula>
    </cfRule>
  </conditionalFormatting>
  <conditionalFormatting sqref="D53">
    <cfRule type="expression" dxfId="47" priority="20">
      <formula>D53="Nem"</formula>
    </cfRule>
    <cfRule type="expression" dxfId="46" priority="21">
      <formula>D53="Kérem válasszon!"</formula>
    </cfRule>
  </conditionalFormatting>
  <conditionalFormatting sqref="C3:C9 C48:C50 C12:C46">
    <cfRule type="expression" dxfId="45" priority="17">
      <formula>C3&lt;&gt;""</formula>
    </cfRule>
  </conditionalFormatting>
  <conditionalFormatting sqref="C12:D16">
    <cfRule type="expression" dxfId="44" priority="19">
      <formula>$D$3="Jogi személy"</formula>
    </cfRule>
  </conditionalFormatting>
  <conditionalFormatting sqref="B11">
    <cfRule type="expression" dxfId="43" priority="18">
      <formula>$D3="Természetes személy"</formula>
    </cfRule>
  </conditionalFormatting>
  <conditionalFormatting sqref="C11:D11">
    <cfRule type="expression" dxfId="42" priority="9">
      <formula>AND(B11="Adóazonosító jel:",C11&lt;&gt;"",LEN(C11)&lt;&gt;10)</formula>
    </cfRule>
    <cfRule type="expression" dxfId="41" priority="14">
      <formula>AND(C11="",D3="Természetes személy")</formula>
    </cfRule>
    <cfRule type="expression" dxfId="40" priority="15">
      <formula>AND(C11="",D3&lt;&gt;"Természetes személy")</formula>
    </cfRule>
    <cfRule type="expression" dxfId="39" priority="16">
      <formula>C11=""</formula>
    </cfRule>
  </conditionalFormatting>
  <conditionalFormatting sqref="D3">
    <cfRule type="expression" dxfId="38" priority="13">
      <formula>D3&lt;&gt;"Kérem válasszon!"</formula>
    </cfRule>
  </conditionalFormatting>
  <conditionalFormatting sqref="D18">
    <cfRule type="expression" dxfId="37" priority="12">
      <formula>D18&lt;&gt;"Kérem válasszon!"</formula>
    </cfRule>
  </conditionalFormatting>
  <conditionalFormatting sqref="B25">
    <cfRule type="expression" dxfId="36" priority="11">
      <formula>$D18="Természetes személy"</formula>
    </cfRule>
  </conditionalFormatting>
  <conditionalFormatting sqref="C25:D25">
    <cfRule type="expression" dxfId="35" priority="10">
      <formula>AND(C25="",D18="Természetes személy")</formula>
    </cfRule>
  </conditionalFormatting>
  <conditionalFormatting sqref="C10">
    <cfRule type="expression" dxfId="34" priority="6">
      <formula>C10="Kérem válassza ki!"</formula>
    </cfRule>
  </conditionalFormatting>
  <conditionalFormatting sqref="C46">
    <cfRule type="expression" dxfId="33" priority="5">
      <formula>$C$46="Kérem válasszon!"</formula>
    </cfRule>
  </conditionalFormatting>
  <conditionalFormatting sqref="C26:D30">
    <cfRule type="expression" dxfId="32" priority="3">
      <formula>$D$18="Jogi személy"</formula>
    </cfRule>
  </conditionalFormatting>
  <conditionalFormatting sqref="C47:D47">
    <cfRule type="expression" dxfId="31" priority="26">
      <formula>$C47="Kérem válasszon!"</formula>
    </cfRule>
    <cfRule type="expression" dxfId="30" priority="27">
      <formula>AND(C38&lt;&gt;"Az engedélyes",C47="Nem szükséges, mert az Engedélyes nyújtja be")</formula>
    </cfRule>
    <cfRule type="expression" dxfId="29" priority="28">
      <formula>$C$47&lt;&gt;"Kérem válasszon!"</formula>
    </cfRule>
  </conditionalFormatting>
  <conditionalFormatting sqref="C10:D10">
    <cfRule type="expression" dxfId="28" priority="1">
      <formula>AND(C10&lt;&gt;"Kérem válassza ki!",C10&lt;&gt;"")</formula>
    </cfRule>
  </conditionalFormatting>
  <dataValidations count="12">
    <dataValidation type="whole" allowBlank="1" showInputMessage="1" showErrorMessage="1" sqref="C3">
      <formula1>400000</formula1>
      <formula2>699999</formula2>
    </dataValidation>
    <dataValidation type="list" allowBlank="1" showInputMessage="1" showErrorMessage="1" sqref="D53">
      <formula1>"Kérem válasszon!,Igen,Nem"</formula1>
    </dataValidation>
    <dataValidation type="list" allowBlank="1" showInputMessage="1" showErrorMessage="1" sqref="C17">
      <formula1>"Kérem válasszon!,Az engedélyes,Másik személy"</formula1>
    </dataValidation>
    <dataValidation type="list" allowBlank="1" showInputMessage="1" showErrorMessage="1" sqref="C31">
      <formula1>"Kérem válasszon!,Az engedélyes,A díjfizető,Másik személy"</formula1>
    </dataValidation>
    <dataValidation type="list" allowBlank="1" showInputMessage="1" showErrorMessage="1" sqref="C38">
      <formula1>"Kérem válasszon!,Az Engedélyes,A díjfizető,Az üzemeltető, Másik személy"</formula1>
    </dataValidation>
    <dataValidation type="whole" allowBlank="1" sqref="C18:C30 D19:D26 D28:D30">
      <formula1>400000</formula1>
      <formula2>699999</formula2>
    </dataValidation>
    <dataValidation type="list" allowBlank="1" showInputMessage="1" showErrorMessage="1" sqref="D3 D18">
      <formula1>"Kérem válasszon!,Jogi személy,Természetes személy"</formula1>
    </dataValidation>
    <dataValidation type="date" allowBlank="1" showInputMessage="1" showErrorMessage="1" sqref="C57">
      <formula1>43358</formula1>
      <formula2>46022</formula2>
    </dataValidation>
    <dataValidation type="list" allowBlank="1" showInputMessage="1" showErrorMessage="1" sqref="C47">
      <mc:AlternateContent xmlns:x12ac="http://schemas.microsoft.com/office/spreadsheetml/2011/1/ac" xmlns:mc="http://schemas.openxmlformats.org/markup-compatibility/2006">
        <mc:Choice Requires="x12ac">
          <x12ac:list>Kérem válasszon!,"Nem szükséges, mert az Engedélyes nyújtja be",Csatoltam,Nem áll rendelkezésre</x12ac:list>
        </mc:Choice>
        <mc:Fallback>
          <formula1>"Kérem válasszon!,Nem szükséges, mert az Engedélyes nyújtja be,Csatoltam,Nem áll rendelkezésre"</formula1>
        </mc:Fallback>
      </mc:AlternateContent>
    </dataValidation>
    <dataValidation type="list" allowBlank="1" showInputMessage="1" showErrorMessage="1" sqref="C10">
      <formula1>DíjKedv</formula1>
    </dataValidation>
    <dataValidation type="list" allowBlank="1" showInputMessage="1" showErrorMessage="1" sqref="C46">
      <formula1>"Kérem válasszon!,Postai úton,Személyesen"</formula1>
    </dataValidation>
    <dataValidation type="textLength" operator="lessThan" allowBlank="1" showInputMessage="1" showErrorMessage="1" sqref="C50:D50">
      <formula1>150</formula1>
    </dataValidation>
  </dataValidations>
  <pageMargins left="0.70866141732283472" right="0.70866141732283472" top="1.7322834645669292" bottom="0.74803149606299213" header="0.31496062992125984" footer="0.31496062992125984"/>
  <pageSetup paperSize="9" scale="80" orientation="portrait" r:id="rId1"/>
  <headerFooter>
    <oddHeader>&amp;L&amp;G</oddHeader>
    <oddFooter xml:space="preserve">&amp;R.........................................
aláírás                                              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/>
  <dimension ref="A1:L46"/>
  <sheetViews>
    <sheetView zoomScale="180" zoomScaleNormal="180" workbookViewId="0">
      <selection activeCell="B3" sqref="B3"/>
    </sheetView>
  </sheetViews>
  <sheetFormatPr defaultColWidth="0" defaultRowHeight="12.75" zeroHeight="1" x14ac:dyDescent="0.2"/>
  <cols>
    <col min="1" max="1" width="6" style="136" customWidth="1"/>
    <col min="2" max="2" width="15.1640625" style="136" customWidth="1"/>
    <col min="3" max="3" width="20.33203125" style="136" bestFit="1" customWidth="1"/>
    <col min="4" max="4" width="23.1640625" style="136" customWidth="1"/>
    <col min="5" max="5" width="17" style="136" customWidth="1"/>
    <col min="6" max="6" width="40.33203125" style="136" customWidth="1"/>
    <col min="7" max="7" width="10.1640625" style="136" customWidth="1"/>
    <col min="8" max="8" width="12.5" style="136" customWidth="1"/>
    <col min="9" max="9" width="13.33203125" style="136" customWidth="1"/>
    <col min="10" max="10" width="7.33203125" style="136" customWidth="1"/>
    <col min="11" max="11" width="6.1640625" style="136" customWidth="1"/>
    <col min="12" max="12" width="4.1640625" style="136" customWidth="1"/>
    <col min="13" max="16384" width="9.33203125" style="136" hidden="1"/>
  </cols>
  <sheetData>
    <row r="1" spans="1:11" s="169" customFormat="1" ht="39.75" customHeight="1" x14ac:dyDescent="0.2">
      <c r="A1" s="135"/>
      <c r="B1" s="165" t="s">
        <v>13</v>
      </c>
      <c r="C1" s="216" t="str">
        <f>IF('Partner adatok'!C4="","",'Partner adatok'!C4)</f>
        <v/>
      </c>
      <c r="D1" s="217"/>
      <c r="E1" s="218"/>
      <c r="F1" s="213" t="s">
        <v>18</v>
      </c>
      <c r="G1" s="214"/>
      <c r="H1" s="214"/>
      <c r="I1" s="215"/>
      <c r="J1" s="211" t="s">
        <v>20</v>
      </c>
      <c r="K1" s="212"/>
    </row>
    <row r="2" spans="1:11" s="169" customFormat="1" ht="15.75" x14ac:dyDescent="0.2">
      <c r="A2" s="137" t="s">
        <v>634</v>
      </c>
      <c r="B2" s="138" t="s">
        <v>14</v>
      </c>
      <c r="C2" s="137" t="s">
        <v>0</v>
      </c>
      <c r="D2" s="137" t="s">
        <v>15</v>
      </c>
      <c r="E2" s="137" t="s">
        <v>744</v>
      </c>
      <c r="F2" s="137" t="s">
        <v>16</v>
      </c>
      <c r="G2" s="221" t="s">
        <v>17</v>
      </c>
      <c r="H2" s="222"/>
      <c r="I2" s="223"/>
      <c r="J2" s="139" t="s">
        <v>653</v>
      </c>
      <c r="K2" s="139" t="s">
        <v>654</v>
      </c>
    </row>
    <row r="3" spans="1:11" s="169" customFormat="1" x14ac:dyDescent="0.2">
      <c r="A3" s="140">
        <v>1</v>
      </c>
      <c r="B3" s="141" t="s">
        <v>14</v>
      </c>
      <c r="C3" s="142" t="s">
        <v>628</v>
      </c>
      <c r="D3" s="142"/>
      <c r="E3" s="142"/>
      <c r="F3" s="142"/>
      <c r="G3" s="224"/>
      <c r="H3" s="225"/>
      <c r="I3" s="226"/>
      <c r="J3" s="143"/>
      <c r="K3" s="143"/>
    </row>
    <row r="4" spans="1:11" s="169" customFormat="1" x14ac:dyDescent="0.2">
      <c r="A4" s="140">
        <v>2</v>
      </c>
      <c r="B4" s="141" t="s">
        <v>14</v>
      </c>
      <c r="C4" s="142" t="s">
        <v>628</v>
      </c>
      <c r="D4" s="142"/>
      <c r="E4" s="142"/>
      <c r="F4" s="142"/>
      <c r="G4" s="224"/>
      <c r="H4" s="225"/>
      <c r="I4" s="226"/>
      <c r="J4" s="143"/>
      <c r="K4" s="143"/>
    </row>
    <row r="5" spans="1:11" s="169" customFormat="1" x14ac:dyDescent="0.2">
      <c r="A5" s="140">
        <v>3</v>
      </c>
      <c r="B5" s="141" t="s">
        <v>14</v>
      </c>
      <c r="C5" s="142" t="s">
        <v>628</v>
      </c>
      <c r="D5" s="142"/>
      <c r="E5" s="142"/>
      <c r="F5" s="142"/>
      <c r="G5" s="224"/>
      <c r="H5" s="225"/>
      <c r="I5" s="226"/>
      <c r="J5" s="143"/>
      <c r="K5" s="143"/>
    </row>
    <row r="6" spans="1:11" s="169" customFormat="1" x14ac:dyDescent="0.2">
      <c r="A6" s="140">
        <v>4</v>
      </c>
      <c r="B6" s="141" t="s">
        <v>14</v>
      </c>
      <c r="C6" s="142" t="s">
        <v>628</v>
      </c>
      <c r="D6" s="142"/>
      <c r="E6" s="142"/>
      <c r="F6" s="142"/>
      <c r="G6" s="224"/>
      <c r="H6" s="225"/>
      <c r="I6" s="226"/>
      <c r="J6" s="143"/>
      <c r="K6" s="143"/>
    </row>
    <row r="7" spans="1:11" s="169" customFormat="1" x14ac:dyDescent="0.2">
      <c r="A7" s="140">
        <v>5</v>
      </c>
      <c r="B7" s="141" t="s">
        <v>14</v>
      </c>
      <c r="C7" s="142" t="s">
        <v>628</v>
      </c>
      <c r="D7" s="142"/>
      <c r="E7" s="142"/>
      <c r="F7" s="142"/>
      <c r="G7" s="224"/>
      <c r="H7" s="225"/>
      <c r="I7" s="226"/>
      <c r="J7" s="143"/>
      <c r="K7" s="143"/>
    </row>
    <row r="8" spans="1:11" s="169" customFormat="1" x14ac:dyDescent="0.2">
      <c r="A8" s="140">
        <v>6</v>
      </c>
      <c r="B8" s="141" t="s">
        <v>14</v>
      </c>
      <c r="C8" s="142" t="s">
        <v>628</v>
      </c>
      <c r="D8" s="142"/>
      <c r="E8" s="142"/>
      <c r="F8" s="142"/>
      <c r="G8" s="224"/>
      <c r="H8" s="225"/>
      <c r="I8" s="226"/>
      <c r="J8" s="143"/>
      <c r="K8" s="143"/>
    </row>
    <row r="9" spans="1:11" s="169" customFormat="1" x14ac:dyDescent="0.2">
      <c r="A9" s="140">
        <v>7</v>
      </c>
      <c r="B9" s="141" t="s">
        <v>14</v>
      </c>
      <c r="C9" s="142" t="s">
        <v>628</v>
      </c>
      <c r="D9" s="142"/>
      <c r="E9" s="142"/>
      <c r="F9" s="142"/>
      <c r="G9" s="224"/>
      <c r="H9" s="225"/>
      <c r="I9" s="226"/>
      <c r="J9" s="143"/>
      <c r="K9" s="143"/>
    </row>
    <row r="10" spans="1:11" s="169" customFormat="1" x14ac:dyDescent="0.2">
      <c r="A10" s="140">
        <v>8</v>
      </c>
      <c r="B10" s="141" t="s">
        <v>14</v>
      </c>
      <c r="C10" s="142" t="s">
        <v>628</v>
      </c>
      <c r="D10" s="142"/>
      <c r="E10" s="142"/>
      <c r="F10" s="142"/>
      <c r="G10" s="224"/>
      <c r="H10" s="225"/>
      <c r="I10" s="226"/>
      <c r="J10" s="143"/>
      <c r="K10" s="143"/>
    </row>
    <row r="11" spans="1:11" s="169" customFormat="1" x14ac:dyDescent="0.2">
      <c r="A11" s="140">
        <v>9</v>
      </c>
      <c r="B11" s="141" t="s">
        <v>14</v>
      </c>
      <c r="C11" s="142" t="s">
        <v>628</v>
      </c>
      <c r="D11" s="142"/>
      <c r="E11" s="142"/>
      <c r="F11" s="142"/>
      <c r="G11" s="224"/>
      <c r="H11" s="225"/>
      <c r="I11" s="226"/>
      <c r="J11" s="143"/>
      <c r="K11" s="143"/>
    </row>
    <row r="12" spans="1:11" s="169" customFormat="1" x14ac:dyDescent="0.2">
      <c r="A12" s="140">
        <v>10</v>
      </c>
      <c r="B12" s="141" t="s">
        <v>14</v>
      </c>
      <c r="C12" s="142" t="s">
        <v>628</v>
      </c>
      <c r="D12" s="142"/>
      <c r="E12" s="142"/>
      <c r="F12" s="142"/>
      <c r="G12" s="224"/>
      <c r="H12" s="225"/>
      <c r="I12" s="226"/>
      <c r="J12" s="143"/>
      <c r="K12" s="143"/>
    </row>
    <row r="13" spans="1:11" s="169" customFormat="1" x14ac:dyDescent="0.2">
      <c r="A13" s="140">
        <v>11</v>
      </c>
      <c r="B13" s="141" t="s">
        <v>14</v>
      </c>
      <c r="C13" s="142" t="s">
        <v>628</v>
      </c>
      <c r="D13" s="142"/>
      <c r="E13" s="142"/>
      <c r="F13" s="142"/>
      <c r="G13" s="224"/>
      <c r="H13" s="225"/>
      <c r="I13" s="226"/>
      <c r="J13" s="143"/>
      <c r="K13" s="143"/>
    </row>
    <row r="14" spans="1:11" s="169" customFormat="1" x14ac:dyDescent="0.2">
      <c r="A14" s="140">
        <v>12</v>
      </c>
      <c r="B14" s="141" t="s">
        <v>14</v>
      </c>
      <c r="C14" s="142" t="s">
        <v>628</v>
      </c>
      <c r="D14" s="142"/>
      <c r="E14" s="142"/>
      <c r="F14" s="142"/>
      <c r="G14" s="224"/>
      <c r="H14" s="225"/>
      <c r="I14" s="226"/>
      <c r="J14" s="143"/>
      <c r="K14" s="143"/>
    </row>
    <row r="15" spans="1:11" s="169" customFormat="1" x14ac:dyDescent="0.2">
      <c r="A15" s="140">
        <v>13</v>
      </c>
      <c r="B15" s="141" t="s">
        <v>14</v>
      </c>
      <c r="C15" s="142" t="s">
        <v>628</v>
      </c>
      <c r="D15" s="142"/>
      <c r="E15" s="142"/>
      <c r="F15" s="142"/>
      <c r="G15" s="224"/>
      <c r="H15" s="225"/>
      <c r="I15" s="226"/>
      <c r="J15" s="143"/>
      <c r="K15" s="143"/>
    </row>
    <row r="16" spans="1:11" s="169" customFormat="1" x14ac:dyDescent="0.2">
      <c r="A16" s="140">
        <v>14</v>
      </c>
      <c r="B16" s="141" t="s">
        <v>14</v>
      </c>
      <c r="C16" s="142" t="s">
        <v>628</v>
      </c>
      <c r="D16" s="142"/>
      <c r="E16" s="142"/>
      <c r="F16" s="142"/>
      <c r="G16" s="224"/>
      <c r="H16" s="225"/>
      <c r="I16" s="226"/>
      <c r="J16" s="143"/>
      <c r="K16" s="143"/>
    </row>
    <row r="17" spans="1:11" s="169" customFormat="1" x14ac:dyDescent="0.2">
      <c r="A17" s="140">
        <v>15</v>
      </c>
      <c r="B17" s="141" t="s">
        <v>14</v>
      </c>
      <c r="C17" s="142" t="s">
        <v>628</v>
      </c>
      <c r="D17" s="142"/>
      <c r="E17" s="142"/>
      <c r="F17" s="142"/>
      <c r="G17" s="224"/>
      <c r="H17" s="225"/>
      <c r="I17" s="226"/>
      <c r="J17" s="143"/>
      <c r="K17" s="143"/>
    </row>
    <row r="18" spans="1:11" s="169" customFormat="1" x14ac:dyDescent="0.2">
      <c r="A18" s="140">
        <v>16</v>
      </c>
      <c r="B18" s="141" t="s">
        <v>14</v>
      </c>
      <c r="C18" s="142" t="s">
        <v>628</v>
      </c>
      <c r="D18" s="142"/>
      <c r="E18" s="142"/>
      <c r="F18" s="142"/>
      <c r="G18" s="224"/>
      <c r="H18" s="225"/>
      <c r="I18" s="226"/>
      <c r="J18" s="143"/>
      <c r="K18" s="143"/>
    </row>
    <row r="19" spans="1:11" s="169" customFormat="1" x14ac:dyDescent="0.2">
      <c r="A19" s="140">
        <v>17</v>
      </c>
      <c r="B19" s="141" t="s">
        <v>14</v>
      </c>
      <c r="C19" s="142" t="s">
        <v>628</v>
      </c>
      <c r="D19" s="142"/>
      <c r="E19" s="142"/>
      <c r="F19" s="142"/>
      <c r="G19" s="224"/>
      <c r="H19" s="225"/>
      <c r="I19" s="226"/>
      <c r="J19" s="143"/>
      <c r="K19" s="143"/>
    </row>
    <row r="20" spans="1:11" s="169" customFormat="1" x14ac:dyDescent="0.2">
      <c r="A20" s="140">
        <v>18</v>
      </c>
      <c r="B20" s="141" t="s">
        <v>14</v>
      </c>
      <c r="C20" s="142" t="s">
        <v>628</v>
      </c>
      <c r="D20" s="142"/>
      <c r="E20" s="142"/>
      <c r="F20" s="142"/>
      <c r="G20" s="224"/>
      <c r="H20" s="225"/>
      <c r="I20" s="226"/>
      <c r="J20" s="143"/>
      <c r="K20" s="143"/>
    </row>
    <row r="21" spans="1:11" s="169" customFormat="1" x14ac:dyDescent="0.2">
      <c r="A21" s="140">
        <v>19</v>
      </c>
      <c r="B21" s="141" t="s">
        <v>14</v>
      </c>
      <c r="C21" s="142" t="s">
        <v>628</v>
      </c>
      <c r="D21" s="142"/>
      <c r="E21" s="142"/>
      <c r="F21" s="142"/>
      <c r="G21" s="224"/>
      <c r="H21" s="225"/>
      <c r="I21" s="226"/>
      <c r="J21" s="143"/>
      <c r="K21" s="143"/>
    </row>
    <row r="22" spans="1:11" s="169" customFormat="1" x14ac:dyDescent="0.2">
      <c r="A22" s="140">
        <v>20</v>
      </c>
      <c r="B22" s="141" t="s">
        <v>14</v>
      </c>
      <c r="C22" s="142" t="s">
        <v>628</v>
      </c>
      <c r="D22" s="142"/>
      <c r="E22" s="142"/>
      <c r="F22" s="142"/>
      <c r="G22" s="224"/>
      <c r="H22" s="225"/>
      <c r="I22" s="226"/>
      <c r="J22" s="143"/>
      <c r="K22" s="143"/>
    </row>
    <row r="23" spans="1:11" s="169" customFormat="1" x14ac:dyDescent="0.2">
      <c r="A23" s="140">
        <v>21</v>
      </c>
      <c r="B23" s="141" t="s">
        <v>14</v>
      </c>
      <c r="C23" s="142" t="s">
        <v>628</v>
      </c>
      <c r="D23" s="142"/>
      <c r="E23" s="142"/>
      <c r="F23" s="142"/>
      <c r="G23" s="224"/>
      <c r="H23" s="225"/>
      <c r="I23" s="226"/>
      <c r="J23" s="143"/>
      <c r="K23" s="143"/>
    </row>
    <row r="24" spans="1:11" s="169" customFormat="1" x14ac:dyDescent="0.2">
      <c r="A24" s="140">
        <v>22</v>
      </c>
      <c r="B24" s="141" t="s">
        <v>14</v>
      </c>
      <c r="C24" s="142" t="s">
        <v>628</v>
      </c>
      <c r="D24" s="142"/>
      <c r="E24" s="142"/>
      <c r="F24" s="142"/>
      <c r="G24" s="224"/>
      <c r="H24" s="225"/>
      <c r="I24" s="226"/>
      <c r="J24" s="143"/>
      <c r="K24" s="143"/>
    </row>
    <row r="25" spans="1:11" s="169" customFormat="1" x14ac:dyDescent="0.2">
      <c r="A25" s="140">
        <v>23</v>
      </c>
      <c r="B25" s="141" t="s">
        <v>14</v>
      </c>
      <c r="C25" s="142" t="s">
        <v>628</v>
      </c>
      <c r="D25" s="142"/>
      <c r="E25" s="142"/>
      <c r="F25" s="142"/>
      <c r="G25" s="224"/>
      <c r="H25" s="225"/>
      <c r="I25" s="226"/>
      <c r="J25" s="143"/>
      <c r="K25" s="143"/>
    </row>
    <row r="26" spans="1:11" s="169" customFormat="1" x14ac:dyDescent="0.2">
      <c r="A26" s="140">
        <v>24</v>
      </c>
      <c r="B26" s="141" t="s">
        <v>14</v>
      </c>
      <c r="C26" s="142" t="s">
        <v>628</v>
      </c>
      <c r="D26" s="142"/>
      <c r="E26" s="142"/>
      <c r="F26" s="142"/>
      <c r="G26" s="224"/>
      <c r="H26" s="225"/>
      <c r="I26" s="226"/>
      <c r="J26" s="143"/>
      <c r="K26" s="143"/>
    </row>
    <row r="27" spans="1:11" s="169" customFormat="1" x14ac:dyDescent="0.2">
      <c r="A27" s="140">
        <v>25</v>
      </c>
      <c r="B27" s="141" t="s">
        <v>14</v>
      </c>
      <c r="C27" s="142" t="s">
        <v>628</v>
      </c>
      <c r="D27" s="142"/>
      <c r="E27" s="142"/>
      <c r="F27" s="142"/>
      <c r="G27" s="224"/>
      <c r="H27" s="225"/>
      <c r="I27" s="226"/>
      <c r="J27" s="143"/>
      <c r="K27" s="143"/>
    </row>
    <row r="28" spans="1:11" s="169" customFormat="1" ht="33" customHeight="1" x14ac:dyDescent="0.2">
      <c r="A28" s="232" t="s">
        <v>614</v>
      </c>
      <c r="B28" s="168"/>
      <c r="C28" s="219" t="s">
        <v>21</v>
      </c>
      <c r="D28" s="227" t="s">
        <v>601</v>
      </c>
      <c r="E28" s="229"/>
      <c r="F28" s="228"/>
      <c r="G28" s="173" t="s">
        <v>631</v>
      </c>
      <c r="H28" s="227" t="s">
        <v>605</v>
      </c>
      <c r="I28" s="228"/>
      <c r="J28" s="211" t="s">
        <v>20</v>
      </c>
      <c r="K28" s="212"/>
    </row>
    <row r="29" spans="1:11" s="169" customFormat="1" ht="20.25" customHeight="1" x14ac:dyDescent="0.2">
      <c r="A29" s="233"/>
      <c r="B29" s="174" t="s">
        <v>763</v>
      </c>
      <c r="C29" s="220"/>
      <c r="D29" s="221" t="s">
        <v>602</v>
      </c>
      <c r="E29" s="223"/>
      <c r="F29" s="137" t="s">
        <v>603</v>
      </c>
      <c r="G29" s="170" t="s">
        <v>765</v>
      </c>
      <c r="H29" s="137" t="s">
        <v>620</v>
      </c>
      <c r="I29" s="137" t="s">
        <v>604</v>
      </c>
      <c r="J29" s="139" t="s">
        <v>653</v>
      </c>
      <c r="K29" s="139" t="s">
        <v>654</v>
      </c>
    </row>
    <row r="30" spans="1:11" s="169" customFormat="1" x14ac:dyDescent="0.2">
      <c r="A30" s="140">
        <v>1</v>
      </c>
      <c r="B30" s="141" t="s">
        <v>763</v>
      </c>
      <c r="C30" s="142" t="s">
        <v>628</v>
      </c>
      <c r="D30" s="224"/>
      <c r="E30" s="226"/>
      <c r="F30" s="142"/>
      <c r="G30" s="142"/>
      <c r="H30" s="144"/>
      <c r="I30" s="144"/>
      <c r="J30" s="143"/>
      <c r="K30" s="143"/>
    </row>
    <row r="31" spans="1:11" s="169" customFormat="1" x14ac:dyDescent="0.2">
      <c r="A31" s="140">
        <v>2</v>
      </c>
      <c r="B31" s="141" t="s">
        <v>763</v>
      </c>
      <c r="C31" s="142" t="s">
        <v>628</v>
      </c>
      <c r="D31" s="224"/>
      <c r="E31" s="226"/>
      <c r="F31" s="142"/>
      <c r="G31" s="142"/>
      <c r="H31" s="144"/>
      <c r="I31" s="144"/>
      <c r="J31" s="143"/>
      <c r="K31" s="143"/>
    </row>
    <row r="32" spans="1:11" s="169" customFormat="1" x14ac:dyDescent="0.2">
      <c r="A32" s="140">
        <v>3</v>
      </c>
      <c r="B32" s="141" t="s">
        <v>763</v>
      </c>
      <c r="C32" s="142" t="s">
        <v>628</v>
      </c>
      <c r="D32" s="224"/>
      <c r="E32" s="226"/>
      <c r="F32" s="142"/>
      <c r="G32" s="142"/>
      <c r="H32" s="144"/>
      <c r="I32" s="144"/>
      <c r="J32" s="143"/>
      <c r="K32" s="143"/>
    </row>
    <row r="33" spans="1:11" s="169" customFormat="1" x14ac:dyDescent="0.2">
      <c r="A33" s="140">
        <v>4</v>
      </c>
      <c r="B33" s="141" t="s">
        <v>763</v>
      </c>
      <c r="C33" s="142" t="s">
        <v>628</v>
      </c>
      <c r="D33" s="224"/>
      <c r="E33" s="226"/>
      <c r="F33" s="142"/>
      <c r="G33" s="142"/>
      <c r="H33" s="144"/>
      <c r="I33" s="145"/>
      <c r="J33" s="143"/>
      <c r="K33" s="143"/>
    </row>
    <row r="34" spans="1:11" s="169" customFormat="1" x14ac:dyDescent="0.2">
      <c r="A34" s="140">
        <v>5</v>
      </c>
      <c r="B34" s="141" t="s">
        <v>763</v>
      </c>
      <c r="C34" s="142" t="s">
        <v>628</v>
      </c>
      <c r="D34" s="224"/>
      <c r="E34" s="226"/>
      <c r="F34" s="142"/>
      <c r="G34" s="142"/>
      <c r="H34" s="144"/>
      <c r="I34" s="144"/>
      <c r="J34" s="143"/>
      <c r="K34" s="143"/>
    </row>
    <row r="35" spans="1:11" s="169" customFormat="1" x14ac:dyDescent="0.2">
      <c r="A35" s="234" t="s">
        <v>44</v>
      </c>
      <c r="B35" s="234"/>
      <c r="C35" s="235"/>
      <c r="D35" s="235"/>
      <c r="E35" s="235"/>
      <c r="F35" s="235"/>
      <c r="G35" s="235"/>
      <c r="H35" s="236"/>
      <c r="I35" s="146" t="str">
        <f>IF(C35="","","még")</f>
        <v/>
      </c>
      <c r="J35" s="147" t="str">
        <f>IF(C35="","",150-LEN(C35))</f>
        <v/>
      </c>
      <c r="K35" s="136"/>
    </row>
    <row r="36" spans="1:11" s="169" customFormat="1" x14ac:dyDescent="0.2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</row>
    <row r="37" spans="1:11" s="169" customFormat="1" x14ac:dyDescent="0.2">
      <c r="A37" s="136" t="s">
        <v>43</v>
      </c>
      <c r="B37" s="230" t="str">
        <f>IF('Partner adatok'!B57&lt;&gt;0,'Partner adatok'!B57,"")</f>
        <v>Budapest,</v>
      </c>
      <c r="C37" s="230"/>
      <c r="D37" s="231" t="str">
        <f>IF('Partner adatok'!C57&lt;&gt;0,'Partner adatok'!C57,"")</f>
        <v>dátum</v>
      </c>
      <c r="E37" s="231"/>
      <c r="F37" s="136"/>
      <c r="G37" s="136"/>
      <c r="H37" s="136"/>
      <c r="I37" s="136"/>
      <c r="J37" s="136"/>
      <c r="K37" s="136"/>
    </row>
    <row r="38" spans="1:11" hidden="1" x14ac:dyDescent="0.2"/>
    <row r="39" spans="1:11" hidden="1" x14ac:dyDescent="0.2"/>
    <row r="40" spans="1:11" hidden="1" x14ac:dyDescent="0.2"/>
    <row r="41" spans="1:11" hidden="1" x14ac:dyDescent="0.2"/>
    <row r="42" spans="1:11" hidden="1" x14ac:dyDescent="0.2"/>
    <row r="43" spans="1:11" hidden="1" x14ac:dyDescent="0.2"/>
    <row r="44" spans="1:11" hidden="1" x14ac:dyDescent="0.2"/>
    <row r="45" spans="1:11" hidden="1" x14ac:dyDescent="0.2"/>
    <row r="46" spans="1:11" x14ac:dyDescent="0.2"/>
  </sheetData>
  <sheetProtection password="C143" sheet="1" formatRows="0" insertRows="0" deleteRows="0" autoFilter="0"/>
  <mergeCells count="44">
    <mergeCell ref="G12:I12"/>
    <mergeCell ref="G13:I13"/>
    <mergeCell ref="G14:I14"/>
    <mergeCell ref="G15:I15"/>
    <mergeCell ref="J28:K28"/>
    <mergeCell ref="A28:A29"/>
    <mergeCell ref="A35:B35"/>
    <mergeCell ref="C35:H35"/>
    <mergeCell ref="G16:I16"/>
    <mergeCell ref="G17:I17"/>
    <mergeCell ref="G18:I18"/>
    <mergeCell ref="G19:I19"/>
    <mergeCell ref="G20:I20"/>
    <mergeCell ref="G21:I21"/>
    <mergeCell ref="G22:I22"/>
    <mergeCell ref="G23:I23"/>
    <mergeCell ref="B37:C37"/>
    <mergeCell ref="D37:E37"/>
    <mergeCell ref="G24:I24"/>
    <mergeCell ref="G25:I25"/>
    <mergeCell ref="G26:I26"/>
    <mergeCell ref="G27:I27"/>
    <mergeCell ref="D29:E29"/>
    <mergeCell ref="D30:E30"/>
    <mergeCell ref="D31:E31"/>
    <mergeCell ref="D32:E32"/>
    <mergeCell ref="D33:E33"/>
    <mergeCell ref="D34:E34"/>
    <mergeCell ref="J1:K1"/>
    <mergeCell ref="F1:I1"/>
    <mergeCell ref="C1:E1"/>
    <mergeCell ref="C28:C29"/>
    <mergeCell ref="G2:I2"/>
    <mergeCell ref="G3:I3"/>
    <mergeCell ref="G4:I4"/>
    <mergeCell ref="G5:I5"/>
    <mergeCell ref="G6:I6"/>
    <mergeCell ref="G7:I7"/>
    <mergeCell ref="G8:I8"/>
    <mergeCell ref="G10:I10"/>
    <mergeCell ref="G11:I11"/>
    <mergeCell ref="H28:I28"/>
    <mergeCell ref="D28:F28"/>
    <mergeCell ref="G9:I9"/>
  </mergeCells>
  <conditionalFormatting sqref="B30:B75 B3:B27">
    <cfRule type="expression" dxfId="27" priority="8">
      <formula>OR($B3="Hívójel",$B3="Állomásnév")</formula>
    </cfRule>
  </conditionalFormatting>
  <conditionalFormatting sqref="B37:E37">
    <cfRule type="expression" dxfId="26" priority="6">
      <formula>$D37="dátum"</formula>
    </cfRule>
  </conditionalFormatting>
  <conditionalFormatting sqref="C1">
    <cfRule type="expression" dxfId="25" priority="5">
      <formula>$C$1=""</formula>
    </cfRule>
  </conditionalFormatting>
  <conditionalFormatting sqref="C3:C34 C36:C75">
    <cfRule type="expression" dxfId="24" priority="4">
      <formula>$C3="Kérem válassza ki!"</formula>
    </cfRule>
  </conditionalFormatting>
  <conditionalFormatting sqref="H30:H34 H36:H75">
    <cfRule type="expression" dxfId="23" priority="3">
      <formula>AND($H30&lt;&gt;"",OR($H30&lt;425000,$H30&gt;938000))</formula>
    </cfRule>
  </conditionalFormatting>
  <conditionalFormatting sqref="I30:I75">
    <cfRule type="expression" dxfId="22" priority="2">
      <formula>AND($I30&lt;&gt;"",OR($I30&lt;42000,I$30&gt;365000))</formula>
    </cfRule>
  </conditionalFormatting>
  <conditionalFormatting sqref="C35:H35">
    <cfRule type="expression" dxfId="21" priority="1">
      <formula>$C35&lt;&gt;""</formula>
    </cfRule>
  </conditionalFormatting>
  <dataValidations count="8">
    <dataValidation type="whole" allowBlank="1" showInputMessage="1" showErrorMessage="1" sqref="H30:H34">
      <formula1>425000</formula1>
      <formula2>938000</formula2>
    </dataValidation>
    <dataValidation type="whole" allowBlank="1" showInputMessage="1" showErrorMessage="1" sqref="I30:I34">
      <formula1>42000</formula1>
      <formula2>365000</formula2>
    </dataValidation>
    <dataValidation type="date" allowBlank="1" showInputMessage="1" showErrorMessage="1" sqref="J3:K27 J30:K34">
      <formula1>43101</formula1>
      <formula2>55153</formula2>
    </dataValidation>
    <dataValidation type="list" allowBlank="1" showInputMessage="1" showErrorMessage="1" sqref="C3:C27">
      <formula1>"Kérem válassza ki!,Új jármű,Jármű azonosítás,Módosítás,Törlés"</formula1>
    </dataValidation>
    <dataValidation type="list" allowBlank="1" showInputMessage="1" showErrorMessage="1" sqref="C30:C34">
      <formula1>"Kérem válassza ki!,Új telephely,Telephely azonosítás,Módosítás,Törlés"</formula1>
    </dataValidation>
    <dataValidation type="textLength" operator="lessThanOrEqual" allowBlank="1" showInputMessage="1" showErrorMessage="1" sqref="C35:H35">
      <formula1>150</formula1>
    </dataValidation>
    <dataValidation type="textLength" operator="lessThan" allowBlank="1" showInputMessage="1" showErrorMessage="1" sqref="B30:B34">
      <formula1>17</formula1>
    </dataValidation>
    <dataValidation type="whole" allowBlank="1" showInputMessage="1" showErrorMessage="1" sqref="G30:G34">
      <formula1>55</formula1>
      <formula2>1015</formula2>
    </dataValidation>
  </dataValidations>
  <pageMargins left="0.70866141732283472" right="0.51181102362204722" top="1.7322834645669292" bottom="0.74803149606299213" header="0.31496062992125984" footer="0.31496062992125984"/>
  <pageSetup paperSize="9" scale="80" orientation="landscape" r:id="rId1"/>
  <headerFooter>
    <oddHeader>&amp;L&amp;G</oddHeader>
    <oddFooter>&amp;R........................................
aláírás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/>
  <dimension ref="A1:AP167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B5" sqref="B5"/>
    </sheetView>
  </sheetViews>
  <sheetFormatPr defaultColWidth="0" defaultRowHeight="12.75" zeroHeight="1" x14ac:dyDescent="0.2"/>
  <cols>
    <col min="1" max="1" width="7" style="136" customWidth="1"/>
    <col min="2" max="2" width="18.6640625" style="136" bestFit="1" customWidth="1"/>
    <col min="3" max="3" width="19" style="136" customWidth="1"/>
    <col min="4" max="5" width="9.33203125" style="136" customWidth="1"/>
    <col min="6" max="6" width="10.33203125" style="136" customWidth="1"/>
    <col min="7" max="7" width="20" style="136" customWidth="1"/>
    <col min="8" max="8" width="28.1640625" style="136" bestFit="1" customWidth="1"/>
    <col min="9" max="9" width="27.83203125" style="136" customWidth="1"/>
    <col min="10" max="10" width="17" style="136" bestFit="1" customWidth="1"/>
    <col min="11" max="11" width="17.6640625" style="136" bestFit="1" customWidth="1"/>
    <col min="12" max="12" width="47.6640625" style="136" bestFit="1" customWidth="1"/>
    <col min="13" max="13" width="9.33203125" style="136" customWidth="1"/>
    <col min="14" max="14" width="22.5" style="136" bestFit="1" customWidth="1"/>
    <col min="15" max="15" width="11.83203125" style="136" bestFit="1" customWidth="1"/>
    <col min="16" max="16" width="8.1640625" style="136" bestFit="1" customWidth="1"/>
    <col min="17" max="17" width="13" style="136" bestFit="1" customWidth="1"/>
    <col min="18" max="18" width="9.6640625" style="136" bestFit="1" customWidth="1"/>
    <col min="19" max="19" width="8.5" style="136" customWidth="1"/>
    <col min="20" max="20" width="14" style="136" bestFit="1" customWidth="1"/>
    <col min="21" max="22" width="9.6640625" style="136" bestFit="1" customWidth="1"/>
    <col min="23" max="23" width="14" style="136" bestFit="1" customWidth="1"/>
    <col min="24" max="25" width="9.33203125" style="136" customWidth="1"/>
    <col min="26" max="26" width="14" style="136" bestFit="1" customWidth="1"/>
    <col min="27" max="27" width="10.5" style="136" customWidth="1"/>
    <col min="28" max="29" width="13.83203125" style="136" customWidth="1"/>
    <col min="30" max="30" width="13.6640625" style="136" customWidth="1"/>
    <col min="31" max="31" width="5.5" style="136" customWidth="1"/>
    <col min="32" max="32" width="5" style="136" bestFit="1" customWidth="1"/>
    <col min="33" max="33" width="5.83203125" style="136" bestFit="1" customWidth="1"/>
    <col min="34" max="34" width="12.1640625" style="136" customWidth="1"/>
    <col min="35" max="36" width="7.1640625" style="136" bestFit="1" customWidth="1"/>
    <col min="37" max="37" width="7.1640625" style="136" customWidth="1"/>
    <col min="38" max="38" width="7.1640625" style="136" bestFit="1" customWidth="1"/>
    <col min="39" max="39" width="4.6640625" style="136" customWidth="1"/>
    <col min="40" max="40" width="9.33203125" style="136" hidden="1" customWidth="1"/>
    <col min="41" max="42" width="8.33203125" style="136" hidden="1" customWidth="1"/>
    <col min="43" max="16384" width="9.33203125" style="136" hidden="1"/>
  </cols>
  <sheetData>
    <row r="1" spans="1:38" x14ac:dyDescent="0.2"/>
    <row r="2" spans="1:38" x14ac:dyDescent="0.2">
      <c r="B2" s="148" t="s">
        <v>1</v>
      </c>
      <c r="C2" s="247" t="str">
        <f>IF('Partner adatok'!C4&lt;&gt;0,'Partner adatok'!C4,"")</f>
        <v/>
      </c>
      <c r="D2" s="247"/>
      <c r="E2" s="247"/>
      <c r="F2" s="247"/>
      <c r="G2" s="247"/>
      <c r="H2" s="247"/>
      <c r="I2" s="149"/>
      <c r="J2" s="149"/>
      <c r="AB2" s="242" t="s">
        <v>773</v>
      </c>
      <c r="AC2" s="243"/>
      <c r="AD2" s="243"/>
      <c r="AE2" s="243"/>
      <c r="AF2" s="243"/>
      <c r="AG2" s="243"/>
      <c r="AH2" s="243"/>
      <c r="AI2" s="243"/>
      <c r="AJ2" s="243"/>
      <c r="AK2" s="243"/>
      <c r="AL2" s="244"/>
    </row>
    <row r="3" spans="1:38" x14ac:dyDescent="0.2">
      <c r="AB3" s="240" t="s">
        <v>600</v>
      </c>
      <c r="AC3" s="221" t="s">
        <v>606</v>
      </c>
      <c r="AD3" s="222"/>
      <c r="AE3" s="222"/>
      <c r="AF3" s="222"/>
      <c r="AG3" s="222"/>
      <c r="AH3" s="222"/>
      <c r="AI3" s="222"/>
      <c r="AJ3" s="223"/>
      <c r="AK3" s="245" t="s">
        <v>767</v>
      </c>
      <c r="AL3" s="246"/>
    </row>
    <row r="4" spans="1:38" ht="56.25" customHeight="1" x14ac:dyDescent="0.2">
      <c r="A4" s="150" t="s">
        <v>19</v>
      </c>
      <c r="B4" s="151" t="s">
        <v>772</v>
      </c>
      <c r="C4" s="150" t="s">
        <v>21</v>
      </c>
      <c r="D4" s="151" t="s">
        <v>26</v>
      </c>
      <c r="E4" s="150" t="s">
        <v>27</v>
      </c>
      <c r="F4" s="151" t="s">
        <v>595</v>
      </c>
      <c r="G4" s="151" t="s">
        <v>619</v>
      </c>
      <c r="H4" s="150" t="s">
        <v>22</v>
      </c>
      <c r="I4" s="150" t="s">
        <v>626</v>
      </c>
      <c r="J4" s="151" t="s">
        <v>655</v>
      </c>
      <c r="K4" s="150" t="s">
        <v>24</v>
      </c>
      <c r="L4" s="150" t="s">
        <v>25</v>
      </c>
      <c r="M4" s="151" t="s">
        <v>616</v>
      </c>
      <c r="N4" s="151" t="s">
        <v>28</v>
      </c>
      <c r="O4" s="151" t="s">
        <v>29</v>
      </c>
      <c r="P4" s="151" t="s">
        <v>47</v>
      </c>
      <c r="Q4" s="151" t="s">
        <v>30</v>
      </c>
      <c r="R4" s="151" t="s">
        <v>48</v>
      </c>
      <c r="S4" s="151" t="s">
        <v>50</v>
      </c>
      <c r="T4" s="151" t="s">
        <v>31</v>
      </c>
      <c r="U4" s="151" t="s">
        <v>49</v>
      </c>
      <c r="V4" s="151" t="s">
        <v>51</v>
      </c>
      <c r="W4" s="151" t="s">
        <v>32</v>
      </c>
      <c r="X4" s="151" t="s">
        <v>52</v>
      </c>
      <c r="Y4" s="151" t="s">
        <v>53</v>
      </c>
      <c r="Z4" s="151" t="s">
        <v>33</v>
      </c>
      <c r="AA4" s="152" t="s">
        <v>54</v>
      </c>
      <c r="AB4" s="241"/>
      <c r="AC4" s="153" t="s">
        <v>607</v>
      </c>
      <c r="AD4" s="153" t="s">
        <v>22</v>
      </c>
      <c r="AE4" s="153" t="s">
        <v>611</v>
      </c>
      <c r="AF4" s="153" t="s">
        <v>612</v>
      </c>
      <c r="AG4" s="153" t="s">
        <v>610</v>
      </c>
      <c r="AH4" s="153" t="s">
        <v>608</v>
      </c>
      <c r="AI4" s="153" t="s">
        <v>609</v>
      </c>
      <c r="AJ4" s="153" t="s">
        <v>717</v>
      </c>
      <c r="AK4" s="153" t="s">
        <v>768</v>
      </c>
      <c r="AL4" s="153" t="s">
        <v>769</v>
      </c>
    </row>
    <row r="5" spans="1:38" x14ac:dyDescent="0.2">
      <c r="A5" s="154">
        <v>1</v>
      </c>
      <c r="B5" s="155"/>
      <c r="C5" s="144" t="str">
        <f t="shared" ref="C5:C68" si="0">IF(OR(B5="Hívójel",B5="Hívónév",B5=""),"","Kérem válassza ki!")</f>
        <v/>
      </c>
      <c r="D5" s="144" t="str">
        <f>IF(OR(B5="Hívójel",B5="Hívónév",B5=""),"",IF(LEFT(B5,2)="HA","MA","FA"))</f>
        <v/>
      </c>
      <c r="E5" s="144" t="str">
        <f>IF(OR(B5="Hívójel",B5="Hívónév",B5=""),"","Üzemelő")</f>
        <v/>
      </c>
      <c r="F5" s="156"/>
      <c r="G5" s="157"/>
      <c r="H5" s="142" t="str">
        <f>IFERROR(IF(G5="","",IF(VLOOKUP($G5,Berendezések1,2,FALSE)=0,"",VLOOKUP($G5,Berendezések1,2,FALSE))),"")</f>
        <v/>
      </c>
      <c r="I5" s="142" t="str">
        <f t="shared" ref="I5" si="1">IFERROR(IF(G5&lt;&gt;"",VLOOKUP($G5,Berendezések1,3,FALSE),""),"")</f>
        <v/>
      </c>
      <c r="J5" s="144" t="str">
        <f t="shared" ref="J5:J36" si="2">IFERROR(IF(AND(G5&lt;&gt;"",OR(I5="*",I5="")),"Kérem válasszon!",IF(G5&lt;&gt;"",VLOOKUP($G5,Berendezések1,11,FALSE),"")),"")</f>
        <v/>
      </c>
      <c r="K5" s="144" t="str">
        <f t="shared" ref="K5:K37" si="3">IFERROR(IF(G5&lt;&gt;"",VLOOKUP($G5,Berendezések1,10,FALSE),""),"")</f>
        <v/>
      </c>
      <c r="L5" s="144" t="str">
        <f>IFERROR(IF(G5="","",VLOOKUP($G5,Berendezések1,9,FALSE)),"Kérem válassza ki!")</f>
        <v/>
      </c>
      <c r="M5" s="144" t="str">
        <f t="shared" ref="M5:M36" si="4">IFERROR(IF(G5&lt;&gt;"",VLOOKUP($G5,Berendezések1,7,FALSE),""),"")</f>
        <v/>
      </c>
      <c r="N5" s="144" t="str">
        <f>IFERROR(IF(G5&lt;&gt;"",IF(VLOOKUP($G5,Berendezések1,4,FALSE)&lt;&gt;0,VLOOKUP($G5,Berendezések1,4,FALSE),""),""),"")</f>
        <v/>
      </c>
      <c r="O5" s="144" t="str">
        <f t="shared" ref="O5:O36" si="5">IFERROR(IF(G5&lt;&gt;"",IF(AND(VLOOKUP($G5,Berendezések1,8,FALSE)&lt;&gt;0,VLOOKUP($G5,Berendezések1,4,FALSE)&lt;&gt;0),VLOOKUP($G5,Berendezések1,8,FALSE),""),""),"")</f>
        <v/>
      </c>
      <c r="P5" s="158" t="str">
        <f t="shared" ref="P5:P36" si="6">IFERROR(IF(G5="","",IF(VLOOKUP($G5,Berendezések1,5,FALSE)=0,"",VLOOKUP($G5,Berendezések1,5,FALSE))),"")</f>
        <v/>
      </c>
      <c r="Q5" s="158" t="str">
        <f t="shared" ref="Q5:Q36" si="7">IFERROR(IF(G5&lt;&gt;"",IF(AND(VLOOKUP($G5,Berendezések1,5,FALSE)&lt;&gt;0,VLOOKUP($G5,Berendezések1,8,FALSE)&lt;&gt;0),VLOOKUP($G5,Berendezések1,8,FALSE),""),""),"")</f>
        <v/>
      </c>
      <c r="R5" s="158" t="str">
        <f t="shared" ref="R5:R36" si="8">IFERROR(IF(G5&lt;&gt;"",IF(VLOOKUP($G5,Berendezések1,6,FALSE)&lt;&gt;0,VLOOKUP($G5,Berendezések1,6,FALSE),""),""),"")</f>
        <v/>
      </c>
      <c r="S5" s="159" t="str">
        <f t="shared" ref="S5:S36" si="9">IFERROR(IF(G5="","",IF(VLOOKUP($G5,Berendezések1,12,FALSE)=0,"",VLOOKUP($G5,Berendezések1,12,FALSE))),"")</f>
        <v/>
      </c>
      <c r="T5" s="159" t="str">
        <f t="shared" ref="T5:T36" si="10">IFERROR(IF(G5="","",IF(VLOOKUP($G5,Berendezések1,13,FALSE)=0,"",VLOOKUP($G5,Berendezések1,13,FALSE))),"")</f>
        <v/>
      </c>
      <c r="U5" s="159"/>
      <c r="V5" s="160" t="str">
        <f t="shared" ref="V5:V36" si="11">IFERROR(IF(G5="","",IF(VLOOKUP($G5,Berendezések1,14,FALSE)=0,"",VLOOKUP($G5,Berendezések1,14,FALSE))),"")</f>
        <v/>
      </c>
      <c r="W5" s="160" t="str">
        <f t="shared" ref="W5:W36" si="12">IFERROR(IF(G5="","",IF(VLOOKUP($G5,Berendezések1,15,FALSE)=0,"",VLOOKUP($G5,Berendezések1,15,FALSE))),"")</f>
        <v/>
      </c>
      <c r="X5" s="160"/>
      <c r="Y5" s="159"/>
      <c r="Z5" s="159"/>
      <c r="AA5" s="159"/>
      <c r="AB5" s="142"/>
      <c r="AC5" s="142"/>
      <c r="AD5" s="142"/>
      <c r="AE5" s="142"/>
      <c r="AF5" s="161"/>
      <c r="AG5" s="142"/>
      <c r="AH5" s="162" t="str">
        <f>IF(AI5&lt;&gt;"",POWER(10,AI5/10),"")</f>
        <v/>
      </c>
      <c r="AI5" s="162" t="str">
        <f t="shared" ref="AI5:AI36" si="13">IF(AND(M5&lt;&gt;"",AF5&lt;&gt;""),AF5+10*LOG10(M5),"")</f>
        <v/>
      </c>
      <c r="AJ5" s="142"/>
      <c r="AK5" s="142"/>
      <c r="AL5" s="142"/>
    </row>
    <row r="6" spans="1:38" x14ac:dyDescent="0.2">
      <c r="A6" s="154">
        <v>2</v>
      </c>
      <c r="B6" s="155"/>
      <c r="C6" s="144" t="str">
        <f t="shared" si="0"/>
        <v/>
      </c>
      <c r="D6" s="144" t="str">
        <f t="shared" ref="D6:D69" si="14">IF(OR(B6="Hívójel",B6="Hívónév",B6=""),"",IF(LEFT(B6,2)="HA","MA","FA"))</f>
        <v/>
      </c>
      <c r="E6" s="144" t="str">
        <f t="shared" ref="E6:E69" si="15">IF(OR(B6="Hívójel",B6="Hívónév",B6=""),"","Üzemelő")</f>
        <v/>
      </c>
      <c r="F6" s="156"/>
      <c r="G6" s="157"/>
      <c r="H6" s="142" t="str">
        <f t="shared" ref="H6:H69" si="16">IFERROR(IF(G6="","",IF(VLOOKUP($G6,Berendezések1,2,FALSE)=0,"",VLOOKUP($G6,Berendezések1,2,FALSE))),"")</f>
        <v/>
      </c>
      <c r="I6" s="142" t="str">
        <f t="shared" ref="I6:I69" si="17">IFERROR(IF(G6&lt;&gt;"",VLOOKUP($G6,Berendezések1,3,FALSE),""),"")</f>
        <v/>
      </c>
      <c r="J6" s="144" t="str">
        <f t="shared" si="2"/>
        <v/>
      </c>
      <c r="K6" s="144" t="str">
        <f t="shared" si="3"/>
        <v/>
      </c>
      <c r="L6" s="144" t="str">
        <f t="shared" ref="L6:L37" si="18">IFERROR(IF(G6&lt;&gt;"",VLOOKUP($G6,Berendezések1,9,FALSE),""),"")</f>
        <v/>
      </c>
      <c r="M6" s="144" t="str">
        <f t="shared" si="4"/>
        <v/>
      </c>
      <c r="N6" s="144" t="str">
        <f t="shared" ref="N6:N36" si="19">IFERROR(IF(G6&lt;&gt;"",IF(VLOOKUP($G6,Berendezések1,4,FALSE)&lt;&gt;0,VLOOKUP($G6,Berendezések1,4,FALSE),""),""),"")</f>
        <v/>
      </c>
      <c r="O6" s="144" t="str">
        <f t="shared" si="5"/>
        <v/>
      </c>
      <c r="P6" s="158" t="str">
        <f t="shared" si="6"/>
        <v/>
      </c>
      <c r="Q6" s="158" t="str">
        <f t="shared" si="7"/>
        <v/>
      </c>
      <c r="R6" s="158" t="str">
        <f t="shared" si="8"/>
        <v/>
      </c>
      <c r="S6" s="159" t="str">
        <f t="shared" si="9"/>
        <v/>
      </c>
      <c r="T6" s="159" t="str">
        <f t="shared" si="10"/>
        <v/>
      </c>
      <c r="U6" s="159"/>
      <c r="V6" s="160" t="str">
        <f t="shared" si="11"/>
        <v/>
      </c>
      <c r="W6" s="160" t="str">
        <f t="shared" si="12"/>
        <v/>
      </c>
      <c r="X6" s="160"/>
      <c r="Y6" s="159"/>
      <c r="Z6" s="159"/>
      <c r="AA6" s="159"/>
      <c r="AB6" s="142"/>
      <c r="AC6" s="142"/>
      <c r="AD6" s="142"/>
      <c r="AE6" s="142"/>
      <c r="AF6" s="161"/>
      <c r="AG6" s="142"/>
      <c r="AH6" s="162" t="str">
        <f t="shared" ref="AH6:AH69" si="20">IF(AI6&lt;&gt;"",POWER(10,AI6/10),"")</f>
        <v/>
      </c>
      <c r="AI6" s="162" t="str">
        <f t="shared" si="13"/>
        <v/>
      </c>
      <c r="AJ6" s="142"/>
      <c r="AK6" s="142"/>
      <c r="AL6" s="142"/>
    </row>
    <row r="7" spans="1:38" x14ac:dyDescent="0.2">
      <c r="A7" s="154">
        <v>3</v>
      </c>
      <c r="B7" s="155"/>
      <c r="C7" s="144" t="str">
        <f t="shared" si="0"/>
        <v/>
      </c>
      <c r="D7" s="144" t="str">
        <f t="shared" si="14"/>
        <v/>
      </c>
      <c r="E7" s="144" t="str">
        <f t="shared" si="15"/>
        <v/>
      </c>
      <c r="F7" s="156"/>
      <c r="G7" s="157"/>
      <c r="H7" s="142" t="str">
        <f t="shared" si="16"/>
        <v/>
      </c>
      <c r="I7" s="142" t="str">
        <f t="shared" si="17"/>
        <v/>
      </c>
      <c r="J7" s="144" t="str">
        <f t="shared" si="2"/>
        <v/>
      </c>
      <c r="K7" s="144" t="str">
        <f t="shared" si="3"/>
        <v/>
      </c>
      <c r="L7" s="144" t="str">
        <f t="shared" si="18"/>
        <v/>
      </c>
      <c r="M7" s="144" t="str">
        <f t="shared" si="4"/>
        <v/>
      </c>
      <c r="N7" s="144" t="str">
        <f t="shared" si="19"/>
        <v/>
      </c>
      <c r="O7" s="144" t="str">
        <f t="shared" si="5"/>
        <v/>
      </c>
      <c r="P7" s="158" t="str">
        <f t="shared" si="6"/>
        <v/>
      </c>
      <c r="Q7" s="158" t="str">
        <f t="shared" si="7"/>
        <v/>
      </c>
      <c r="R7" s="158" t="str">
        <f t="shared" si="8"/>
        <v/>
      </c>
      <c r="S7" s="159" t="str">
        <f t="shared" si="9"/>
        <v/>
      </c>
      <c r="T7" s="159" t="str">
        <f t="shared" si="10"/>
        <v/>
      </c>
      <c r="U7" s="159"/>
      <c r="V7" s="160" t="str">
        <f t="shared" si="11"/>
        <v/>
      </c>
      <c r="W7" s="160" t="str">
        <f t="shared" si="12"/>
        <v/>
      </c>
      <c r="X7" s="160"/>
      <c r="Y7" s="159"/>
      <c r="Z7" s="159"/>
      <c r="AA7" s="159"/>
      <c r="AB7" s="142"/>
      <c r="AC7" s="142"/>
      <c r="AD7" s="142"/>
      <c r="AE7" s="142"/>
      <c r="AF7" s="161"/>
      <c r="AG7" s="142"/>
      <c r="AH7" s="162" t="str">
        <f t="shared" si="20"/>
        <v/>
      </c>
      <c r="AI7" s="162" t="str">
        <f t="shared" si="13"/>
        <v/>
      </c>
      <c r="AJ7" s="142"/>
      <c r="AK7" s="142"/>
      <c r="AL7" s="142"/>
    </row>
    <row r="8" spans="1:38" x14ac:dyDescent="0.2">
      <c r="A8" s="154">
        <v>4</v>
      </c>
      <c r="B8" s="155"/>
      <c r="C8" s="144"/>
      <c r="D8" s="144" t="str">
        <f t="shared" si="14"/>
        <v/>
      </c>
      <c r="E8" s="144" t="str">
        <f t="shared" si="15"/>
        <v/>
      </c>
      <c r="F8" s="156"/>
      <c r="G8" s="157"/>
      <c r="H8" s="142" t="str">
        <f t="shared" si="16"/>
        <v/>
      </c>
      <c r="I8" s="142" t="str">
        <f t="shared" si="17"/>
        <v/>
      </c>
      <c r="J8" s="144" t="str">
        <f t="shared" si="2"/>
        <v/>
      </c>
      <c r="K8" s="144" t="str">
        <f t="shared" si="3"/>
        <v/>
      </c>
      <c r="L8" s="144" t="str">
        <f t="shared" si="18"/>
        <v/>
      </c>
      <c r="M8" s="144" t="str">
        <f t="shared" si="4"/>
        <v/>
      </c>
      <c r="N8" s="144" t="str">
        <f t="shared" si="19"/>
        <v/>
      </c>
      <c r="O8" s="144" t="str">
        <f t="shared" si="5"/>
        <v/>
      </c>
      <c r="P8" s="158" t="str">
        <f t="shared" si="6"/>
        <v/>
      </c>
      <c r="Q8" s="158" t="str">
        <f t="shared" si="7"/>
        <v/>
      </c>
      <c r="R8" s="158" t="str">
        <f t="shared" si="8"/>
        <v/>
      </c>
      <c r="S8" s="159" t="str">
        <f t="shared" si="9"/>
        <v/>
      </c>
      <c r="T8" s="159" t="str">
        <f t="shared" si="10"/>
        <v/>
      </c>
      <c r="U8" s="159"/>
      <c r="V8" s="160" t="str">
        <f t="shared" si="11"/>
        <v/>
      </c>
      <c r="W8" s="160" t="str">
        <f t="shared" si="12"/>
        <v/>
      </c>
      <c r="X8" s="160"/>
      <c r="Y8" s="159"/>
      <c r="Z8" s="159"/>
      <c r="AA8" s="159"/>
      <c r="AB8" s="142"/>
      <c r="AC8" s="142"/>
      <c r="AD8" s="142"/>
      <c r="AE8" s="142"/>
      <c r="AF8" s="161"/>
      <c r="AG8" s="142"/>
      <c r="AH8" s="162" t="str">
        <f t="shared" si="20"/>
        <v/>
      </c>
      <c r="AI8" s="162" t="str">
        <f t="shared" si="13"/>
        <v/>
      </c>
      <c r="AJ8" s="142"/>
      <c r="AK8" s="142"/>
      <c r="AL8" s="142"/>
    </row>
    <row r="9" spans="1:38" x14ac:dyDescent="0.2">
      <c r="A9" s="154">
        <v>5</v>
      </c>
      <c r="B9" s="155"/>
      <c r="C9" s="144" t="str">
        <f t="shared" si="0"/>
        <v/>
      </c>
      <c r="D9" s="144" t="str">
        <f t="shared" si="14"/>
        <v/>
      </c>
      <c r="E9" s="144" t="str">
        <f t="shared" si="15"/>
        <v/>
      </c>
      <c r="F9" s="156"/>
      <c r="G9" s="157"/>
      <c r="H9" s="142" t="str">
        <f t="shared" si="16"/>
        <v/>
      </c>
      <c r="I9" s="142" t="str">
        <f t="shared" si="17"/>
        <v/>
      </c>
      <c r="J9" s="144" t="str">
        <f t="shared" si="2"/>
        <v/>
      </c>
      <c r="K9" s="144" t="str">
        <f t="shared" si="3"/>
        <v/>
      </c>
      <c r="L9" s="144" t="str">
        <f t="shared" si="18"/>
        <v/>
      </c>
      <c r="M9" s="144" t="str">
        <f t="shared" si="4"/>
        <v/>
      </c>
      <c r="N9" s="144" t="str">
        <f t="shared" si="19"/>
        <v/>
      </c>
      <c r="O9" s="144" t="str">
        <f t="shared" si="5"/>
        <v/>
      </c>
      <c r="P9" s="158" t="str">
        <f t="shared" si="6"/>
        <v/>
      </c>
      <c r="Q9" s="158" t="str">
        <f t="shared" si="7"/>
        <v/>
      </c>
      <c r="R9" s="158" t="str">
        <f t="shared" si="8"/>
        <v/>
      </c>
      <c r="S9" s="159" t="str">
        <f t="shared" si="9"/>
        <v/>
      </c>
      <c r="T9" s="159" t="str">
        <f t="shared" si="10"/>
        <v/>
      </c>
      <c r="U9" s="159"/>
      <c r="V9" s="160" t="str">
        <f t="shared" si="11"/>
        <v/>
      </c>
      <c r="W9" s="160" t="str">
        <f t="shared" si="12"/>
        <v/>
      </c>
      <c r="X9" s="160"/>
      <c r="Y9" s="159"/>
      <c r="Z9" s="159"/>
      <c r="AA9" s="159"/>
      <c r="AB9" s="142"/>
      <c r="AC9" s="142"/>
      <c r="AD9" s="142"/>
      <c r="AE9" s="142"/>
      <c r="AF9" s="161"/>
      <c r="AG9" s="142"/>
      <c r="AH9" s="162" t="str">
        <f t="shared" si="20"/>
        <v/>
      </c>
      <c r="AI9" s="162" t="str">
        <f t="shared" si="13"/>
        <v/>
      </c>
      <c r="AJ9" s="142"/>
      <c r="AK9" s="142"/>
      <c r="AL9" s="142"/>
    </row>
    <row r="10" spans="1:38" x14ac:dyDescent="0.2">
      <c r="A10" s="154">
        <v>6</v>
      </c>
      <c r="B10" s="155"/>
      <c r="C10" s="144" t="str">
        <f t="shared" si="0"/>
        <v/>
      </c>
      <c r="D10" s="144" t="str">
        <f t="shared" si="14"/>
        <v/>
      </c>
      <c r="E10" s="144" t="str">
        <f t="shared" si="15"/>
        <v/>
      </c>
      <c r="F10" s="156"/>
      <c r="G10" s="157"/>
      <c r="H10" s="142" t="str">
        <f t="shared" si="16"/>
        <v/>
      </c>
      <c r="I10" s="142" t="str">
        <f t="shared" si="17"/>
        <v/>
      </c>
      <c r="J10" s="144" t="str">
        <f t="shared" si="2"/>
        <v/>
      </c>
      <c r="K10" s="144" t="str">
        <f t="shared" si="3"/>
        <v/>
      </c>
      <c r="L10" s="144" t="str">
        <f t="shared" si="18"/>
        <v/>
      </c>
      <c r="M10" s="144" t="str">
        <f t="shared" si="4"/>
        <v/>
      </c>
      <c r="N10" s="144" t="str">
        <f t="shared" si="19"/>
        <v/>
      </c>
      <c r="O10" s="144" t="str">
        <f t="shared" si="5"/>
        <v/>
      </c>
      <c r="P10" s="158" t="str">
        <f t="shared" si="6"/>
        <v/>
      </c>
      <c r="Q10" s="158" t="str">
        <f t="shared" si="7"/>
        <v/>
      </c>
      <c r="R10" s="158" t="str">
        <f t="shared" si="8"/>
        <v/>
      </c>
      <c r="S10" s="159" t="str">
        <f t="shared" si="9"/>
        <v/>
      </c>
      <c r="T10" s="159" t="str">
        <f t="shared" si="10"/>
        <v/>
      </c>
      <c r="U10" s="159"/>
      <c r="V10" s="160" t="str">
        <f t="shared" si="11"/>
        <v/>
      </c>
      <c r="W10" s="160" t="str">
        <f t="shared" si="12"/>
        <v/>
      </c>
      <c r="X10" s="160"/>
      <c r="Y10" s="159"/>
      <c r="Z10" s="159"/>
      <c r="AA10" s="159"/>
      <c r="AB10" s="142"/>
      <c r="AC10" s="142"/>
      <c r="AD10" s="142"/>
      <c r="AE10" s="142"/>
      <c r="AF10" s="161"/>
      <c r="AG10" s="142"/>
      <c r="AH10" s="162" t="str">
        <f t="shared" si="20"/>
        <v/>
      </c>
      <c r="AI10" s="162" t="str">
        <f t="shared" si="13"/>
        <v/>
      </c>
      <c r="AJ10" s="142"/>
      <c r="AK10" s="142"/>
      <c r="AL10" s="142"/>
    </row>
    <row r="11" spans="1:38" x14ac:dyDescent="0.2">
      <c r="A11" s="154">
        <v>7</v>
      </c>
      <c r="B11" s="155"/>
      <c r="C11" s="144" t="str">
        <f t="shared" si="0"/>
        <v/>
      </c>
      <c r="D11" s="144" t="str">
        <f t="shared" si="14"/>
        <v/>
      </c>
      <c r="E11" s="144" t="str">
        <f t="shared" si="15"/>
        <v/>
      </c>
      <c r="F11" s="156"/>
      <c r="G11" s="157"/>
      <c r="H11" s="142" t="str">
        <f t="shared" si="16"/>
        <v/>
      </c>
      <c r="I11" s="142" t="str">
        <f t="shared" si="17"/>
        <v/>
      </c>
      <c r="J11" s="144" t="str">
        <f t="shared" si="2"/>
        <v/>
      </c>
      <c r="K11" s="144" t="str">
        <f t="shared" si="3"/>
        <v/>
      </c>
      <c r="L11" s="144" t="str">
        <f t="shared" si="18"/>
        <v/>
      </c>
      <c r="M11" s="144" t="str">
        <f t="shared" si="4"/>
        <v/>
      </c>
      <c r="N11" s="144" t="str">
        <f t="shared" si="19"/>
        <v/>
      </c>
      <c r="O11" s="144" t="str">
        <f t="shared" si="5"/>
        <v/>
      </c>
      <c r="P11" s="158" t="str">
        <f t="shared" si="6"/>
        <v/>
      </c>
      <c r="Q11" s="158" t="str">
        <f t="shared" si="7"/>
        <v/>
      </c>
      <c r="R11" s="158" t="str">
        <f t="shared" si="8"/>
        <v/>
      </c>
      <c r="S11" s="159" t="str">
        <f t="shared" si="9"/>
        <v/>
      </c>
      <c r="T11" s="159" t="str">
        <f t="shared" si="10"/>
        <v/>
      </c>
      <c r="U11" s="159"/>
      <c r="V11" s="160" t="str">
        <f t="shared" si="11"/>
        <v/>
      </c>
      <c r="W11" s="160" t="str">
        <f t="shared" si="12"/>
        <v/>
      </c>
      <c r="X11" s="160"/>
      <c r="Y11" s="159"/>
      <c r="Z11" s="159"/>
      <c r="AA11" s="159"/>
      <c r="AB11" s="142"/>
      <c r="AC11" s="142"/>
      <c r="AD11" s="142"/>
      <c r="AE11" s="142"/>
      <c r="AF11" s="161"/>
      <c r="AG11" s="142"/>
      <c r="AH11" s="162" t="str">
        <f t="shared" si="20"/>
        <v/>
      </c>
      <c r="AI11" s="162" t="str">
        <f t="shared" si="13"/>
        <v/>
      </c>
      <c r="AJ11" s="142"/>
      <c r="AK11" s="142"/>
      <c r="AL11" s="142"/>
    </row>
    <row r="12" spans="1:38" x14ac:dyDescent="0.2">
      <c r="A12" s="154">
        <v>8</v>
      </c>
      <c r="B12" s="155"/>
      <c r="C12" s="144" t="str">
        <f t="shared" si="0"/>
        <v/>
      </c>
      <c r="D12" s="144" t="str">
        <f t="shared" si="14"/>
        <v/>
      </c>
      <c r="E12" s="144" t="str">
        <f t="shared" si="15"/>
        <v/>
      </c>
      <c r="F12" s="156"/>
      <c r="G12" s="157"/>
      <c r="H12" s="142" t="str">
        <f t="shared" si="16"/>
        <v/>
      </c>
      <c r="I12" s="142" t="str">
        <f t="shared" si="17"/>
        <v/>
      </c>
      <c r="J12" s="144" t="str">
        <f t="shared" si="2"/>
        <v/>
      </c>
      <c r="K12" s="144" t="str">
        <f t="shared" si="3"/>
        <v/>
      </c>
      <c r="L12" s="144" t="str">
        <f t="shared" si="18"/>
        <v/>
      </c>
      <c r="M12" s="144" t="str">
        <f t="shared" si="4"/>
        <v/>
      </c>
      <c r="N12" s="144" t="str">
        <f t="shared" si="19"/>
        <v/>
      </c>
      <c r="O12" s="144" t="str">
        <f t="shared" si="5"/>
        <v/>
      </c>
      <c r="P12" s="158" t="str">
        <f t="shared" si="6"/>
        <v/>
      </c>
      <c r="Q12" s="158" t="str">
        <f t="shared" si="7"/>
        <v/>
      </c>
      <c r="R12" s="158" t="str">
        <f t="shared" si="8"/>
        <v/>
      </c>
      <c r="S12" s="159" t="str">
        <f t="shared" si="9"/>
        <v/>
      </c>
      <c r="T12" s="159" t="str">
        <f t="shared" si="10"/>
        <v/>
      </c>
      <c r="U12" s="159"/>
      <c r="V12" s="160" t="str">
        <f t="shared" si="11"/>
        <v/>
      </c>
      <c r="W12" s="160" t="str">
        <f t="shared" si="12"/>
        <v/>
      </c>
      <c r="X12" s="160"/>
      <c r="Y12" s="159"/>
      <c r="Z12" s="159"/>
      <c r="AA12" s="159"/>
      <c r="AB12" s="142"/>
      <c r="AC12" s="142"/>
      <c r="AD12" s="142"/>
      <c r="AE12" s="142"/>
      <c r="AF12" s="161"/>
      <c r="AG12" s="142"/>
      <c r="AH12" s="162" t="str">
        <f t="shared" si="20"/>
        <v/>
      </c>
      <c r="AI12" s="162" t="str">
        <f t="shared" si="13"/>
        <v/>
      </c>
      <c r="AJ12" s="142"/>
      <c r="AK12" s="142"/>
      <c r="AL12" s="142"/>
    </row>
    <row r="13" spans="1:38" x14ac:dyDescent="0.2">
      <c r="A13" s="154">
        <v>9</v>
      </c>
      <c r="B13" s="155"/>
      <c r="C13" s="144" t="str">
        <f t="shared" si="0"/>
        <v/>
      </c>
      <c r="D13" s="144" t="str">
        <f t="shared" si="14"/>
        <v/>
      </c>
      <c r="E13" s="144" t="str">
        <f t="shared" si="15"/>
        <v/>
      </c>
      <c r="F13" s="156"/>
      <c r="G13" s="157"/>
      <c r="H13" s="142" t="str">
        <f t="shared" si="16"/>
        <v/>
      </c>
      <c r="I13" s="142" t="str">
        <f t="shared" si="17"/>
        <v/>
      </c>
      <c r="J13" s="144" t="str">
        <f t="shared" si="2"/>
        <v/>
      </c>
      <c r="K13" s="144" t="str">
        <f t="shared" si="3"/>
        <v/>
      </c>
      <c r="L13" s="144" t="str">
        <f t="shared" si="18"/>
        <v/>
      </c>
      <c r="M13" s="144" t="str">
        <f t="shared" si="4"/>
        <v/>
      </c>
      <c r="N13" s="144" t="str">
        <f t="shared" si="19"/>
        <v/>
      </c>
      <c r="O13" s="144" t="str">
        <f t="shared" si="5"/>
        <v/>
      </c>
      <c r="P13" s="158" t="str">
        <f t="shared" si="6"/>
        <v/>
      </c>
      <c r="Q13" s="158" t="str">
        <f t="shared" si="7"/>
        <v/>
      </c>
      <c r="R13" s="158" t="str">
        <f t="shared" si="8"/>
        <v/>
      </c>
      <c r="S13" s="159" t="str">
        <f t="shared" si="9"/>
        <v/>
      </c>
      <c r="T13" s="159" t="str">
        <f t="shared" si="10"/>
        <v/>
      </c>
      <c r="U13" s="159"/>
      <c r="V13" s="160" t="str">
        <f t="shared" si="11"/>
        <v/>
      </c>
      <c r="W13" s="160" t="str">
        <f t="shared" si="12"/>
        <v/>
      </c>
      <c r="X13" s="160"/>
      <c r="Y13" s="159"/>
      <c r="Z13" s="159"/>
      <c r="AA13" s="159"/>
      <c r="AB13" s="142"/>
      <c r="AC13" s="142"/>
      <c r="AD13" s="142"/>
      <c r="AE13" s="142"/>
      <c r="AF13" s="161"/>
      <c r="AG13" s="142"/>
      <c r="AH13" s="162" t="str">
        <f t="shared" si="20"/>
        <v/>
      </c>
      <c r="AI13" s="162" t="str">
        <f t="shared" si="13"/>
        <v/>
      </c>
      <c r="AJ13" s="142"/>
      <c r="AK13" s="142"/>
      <c r="AL13" s="142"/>
    </row>
    <row r="14" spans="1:38" x14ac:dyDescent="0.2">
      <c r="A14" s="154">
        <v>10</v>
      </c>
      <c r="B14" s="155"/>
      <c r="C14" s="144" t="str">
        <f t="shared" si="0"/>
        <v/>
      </c>
      <c r="D14" s="144" t="str">
        <f t="shared" si="14"/>
        <v/>
      </c>
      <c r="E14" s="144" t="str">
        <f t="shared" si="15"/>
        <v/>
      </c>
      <c r="F14" s="156"/>
      <c r="G14" s="157"/>
      <c r="H14" s="142" t="str">
        <f t="shared" si="16"/>
        <v/>
      </c>
      <c r="I14" s="142" t="str">
        <f t="shared" si="17"/>
        <v/>
      </c>
      <c r="J14" s="144" t="str">
        <f t="shared" si="2"/>
        <v/>
      </c>
      <c r="K14" s="144" t="str">
        <f t="shared" si="3"/>
        <v/>
      </c>
      <c r="L14" s="144" t="str">
        <f t="shared" si="18"/>
        <v/>
      </c>
      <c r="M14" s="144" t="str">
        <f t="shared" si="4"/>
        <v/>
      </c>
      <c r="N14" s="144" t="str">
        <f t="shared" si="19"/>
        <v/>
      </c>
      <c r="O14" s="144" t="str">
        <f t="shared" si="5"/>
        <v/>
      </c>
      <c r="P14" s="158" t="str">
        <f t="shared" si="6"/>
        <v/>
      </c>
      <c r="Q14" s="158" t="str">
        <f t="shared" si="7"/>
        <v/>
      </c>
      <c r="R14" s="158" t="str">
        <f t="shared" si="8"/>
        <v/>
      </c>
      <c r="S14" s="159" t="str">
        <f t="shared" si="9"/>
        <v/>
      </c>
      <c r="T14" s="159" t="str">
        <f t="shared" si="10"/>
        <v/>
      </c>
      <c r="U14" s="159"/>
      <c r="V14" s="160" t="str">
        <f t="shared" si="11"/>
        <v/>
      </c>
      <c r="W14" s="160" t="str">
        <f t="shared" si="12"/>
        <v/>
      </c>
      <c r="X14" s="160"/>
      <c r="Y14" s="159"/>
      <c r="Z14" s="159"/>
      <c r="AA14" s="159"/>
      <c r="AB14" s="142"/>
      <c r="AC14" s="142"/>
      <c r="AD14" s="142"/>
      <c r="AE14" s="142"/>
      <c r="AF14" s="161"/>
      <c r="AG14" s="142"/>
      <c r="AH14" s="162" t="str">
        <f t="shared" si="20"/>
        <v/>
      </c>
      <c r="AI14" s="162" t="str">
        <f t="shared" si="13"/>
        <v/>
      </c>
      <c r="AJ14" s="142"/>
      <c r="AK14" s="142"/>
      <c r="AL14" s="142"/>
    </row>
    <row r="15" spans="1:38" x14ac:dyDescent="0.2">
      <c r="A15" s="154">
        <v>11</v>
      </c>
      <c r="B15" s="155"/>
      <c r="C15" s="144" t="str">
        <f t="shared" si="0"/>
        <v/>
      </c>
      <c r="D15" s="144" t="str">
        <f t="shared" si="14"/>
        <v/>
      </c>
      <c r="E15" s="144" t="str">
        <f t="shared" si="15"/>
        <v/>
      </c>
      <c r="F15" s="156"/>
      <c r="G15" s="157"/>
      <c r="H15" s="142" t="str">
        <f t="shared" si="16"/>
        <v/>
      </c>
      <c r="I15" s="142" t="str">
        <f t="shared" si="17"/>
        <v/>
      </c>
      <c r="J15" s="144" t="str">
        <f t="shared" si="2"/>
        <v/>
      </c>
      <c r="K15" s="144" t="str">
        <f t="shared" si="3"/>
        <v/>
      </c>
      <c r="L15" s="144" t="str">
        <f t="shared" si="18"/>
        <v/>
      </c>
      <c r="M15" s="144" t="str">
        <f t="shared" si="4"/>
        <v/>
      </c>
      <c r="N15" s="144" t="str">
        <f t="shared" si="19"/>
        <v/>
      </c>
      <c r="O15" s="144" t="str">
        <f t="shared" si="5"/>
        <v/>
      </c>
      <c r="P15" s="158" t="str">
        <f t="shared" si="6"/>
        <v/>
      </c>
      <c r="Q15" s="158" t="str">
        <f t="shared" si="7"/>
        <v/>
      </c>
      <c r="R15" s="158" t="str">
        <f t="shared" si="8"/>
        <v/>
      </c>
      <c r="S15" s="159" t="str">
        <f t="shared" si="9"/>
        <v/>
      </c>
      <c r="T15" s="159" t="str">
        <f t="shared" si="10"/>
        <v/>
      </c>
      <c r="U15" s="159"/>
      <c r="V15" s="160" t="str">
        <f t="shared" si="11"/>
        <v/>
      </c>
      <c r="W15" s="160" t="str">
        <f t="shared" si="12"/>
        <v/>
      </c>
      <c r="X15" s="160"/>
      <c r="Y15" s="159"/>
      <c r="Z15" s="159"/>
      <c r="AA15" s="159"/>
      <c r="AB15" s="142"/>
      <c r="AC15" s="142"/>
      <c r="AD15" s="142"/>
      <c r="AE15" s="142"/>
      <c r="AF15" s="161"/>
      <c r="AG15" s="142"/>
      <c r="AH15" s="162" t="str">
        <f t="shared" si="20"/>
        <v/>
      </c>
      <c r="AI15" s="162" t="str">
        <f t="shared" si="13"/>
        <v/>
      </c>
      <c r="AJ15" s="142"/>
      <c r="AK15" s="142"/>
      <c r="AL15" s="142"/>
    </row>
    <row r="16" spans="1:38" x14ac:dyDescent="0.2">
      <c r="A16" s="154">
        <v>12</v>
      </c>
      <c r="B16" s="155"/>
      <c r="C16" s="144" t="str">
        <f t="shared" si="0"/>
        <v/>
      </c>
      <c r="D16" s="144" t="str">
        <f t="shared" si="14"/>
        <v/>
      </c>
      <c r="E16" s="144" t="str">
        <f t="shared" si="15"/>
        <v/>
      </c>
      <c r="F16" s="156"/>
      <c r="G16" s="157"/>
      <c r="H16" s="142" t="str">
        <f t="shared" si="16"/>
        <v/>
      </c>
      <c r="I16" s="142" t="str">
        <f t="shared" si="17"/>
        <v/>
      </c>
      <c r="J16" s="144" t="str">
        <f t="shared" si="2"/>
        <v/>
      </c>
      <c r="K16" s="144" t="str">
        <f t="shared" si="3"/>
        <v/>
      </c>
      <c r="L16" s="144" t="str">
        <f t="shared" si="18"/>
        <v/>
      </c>
      <c r="M16" s="144" t="str">
        <f t="shared" si="4"/>
        <v/>
      </c>
      <c r="N16" s="144" t="str">
        <f t="shared" si="19"/>
        <v/>
      </c>
      <c r="O16" s="144" t="str">
        <f t="shared" si="5"/>
        <v/>
      </c>
      <c r="P16" s="158" t="str">
        <f t="shared" si="6"/>
        <v/>
      </c>
      <c r="Q16" s="158" t="str">
        <f t="shared" si="7"/>
        <v/>
      </c>
      <c r="R16" s="158" t="str">
        <f t="shared" si="8"/>
        <v/>
      </c>
      <c r="S16" s="159" t="str">
        <f t="shared" si="9"/>
        <v/>
      </c>
      <c r="T16" s="159" t="str">
        <f t="shared" si="10"/>
        <v/>
      </c>
      <c r="U16" s="159"/>
      <c r="V16" s="160" t="str">
        <f t="shared" si="11"/>
        <v/>
      </c>
      <c r="W16" s="160" t="str">
        <f t="shared" si="12"/>
        <v/>
      </c>
      <c r="X16" s="160"/>
      <c r="Y16" s="159"/>
      <c r="Z16" s="159"/>
      <c r="AA16" s="159"/>
      <c r="AB16" s="142"/>
      <c r="AC16" s="142"/>
      <c r="AD16" s="142"/>
      <c r="AE16" s="142"/>
      <c r="AF16" s="161"/>
      <c r="AG16" s="142"/>
      <c r="AH16" s="162" t="str">
        <f t="shared" si="20"/>
        <v/>
      </c>
      <c r="AI16" s="162" t="str">
        <f t="shared" si="13"/>
        <v/>
      </c>
      <c r="AJ16" s="142"/>
      <c r="AK16" s="142"/>
      <c r="AL16" s="142"/>
    </row>
    <row r="17" spans="1:38" x14ac:dyDescent="0.2">
      <c r="A17" s="154">
        <v>13</v>
      </c>
      <c r="B17" s="155"/>
      <c r="C17" s="144" t="str">
        <f t="shared" si="0"/>
        <v/>
      </c>
      <c r="D17" s="144" t="str">
        <f t="shared" si="14"/>
        <v/>
      </c>
      <c r="E17" s="144" t="str">
        <f t="shared" si="15"/>
        <v/>
      </c>
      <c r="F17" s="156"/>
      <c r="G17" s="157"/>
      <c r="H17" s="142" t="str">
        <f t="shared" si="16"/>
        <v/>
      </c>
      <c r="I17" s="142" t="str">
        <f t="shared" si="17"/>
        <v/>
      </c>
      <c r="J17" s="144" t="str">
        <f t="shared" si="2"/>
        <v/>
      </c>
      <c r="K17" s="144" t="str">
        <f t="shared" si="3"/>
        <v/>
      </c>
      <c r="L17" s="144" t="str">
        <f t="shared" si="18"/>
        <v/>
      </c>
      <c r="M17" s="144" t="str">
        <f t="shared" si="4"/>
        <v/>
      </c>
      <c r="N17" s="144" t="str">
        <f t="shared" si="19"/>
        <v/>
      </c>
      <c r="O17" s="144" t="str">
        <f t="shared" si="5"/>
        <v/>
      </c>
      <c r="P17" s="158" t="str">
        <f t="shared" si="6"/>
        <v/>
      </c>
      <c r="Q17" s="158" t="str">
        <f t="shared" si="7"/>
        <v/>
      </c>
      <c r="R17" s="158" t="str">
        <f t="shared" si="8"/>
        <v/>
      </c>
      <c r="S17" s="159" t="str">
        <f t="shared" si="9"/>
        <v/>
      </c>
      <c r="T17" s="159" t="str">
        <f t="shared" si="10"/>
        <v/>
      </c>
      <c r="U17" s="159"/>
      <c r="V17" s="160" t="str">
        <f t="shared" si="11"/>
        <v/>
      </c>
      <c r="W17" s="160" t="str">
        <f t="shared" si="12"/>
        <v/>
      </c>
      <c r="X17" s="160"/>
      <c r="Y17" s="159"/>
      <c r="Z17" s="159"/>
      <c r="AA17" s="159"/>
      <c r="AB17" s="142"/>
      <c r="AC17" s="142"/>
      <c r="AD17" s="142"/>
      <c r="AE17" s="142"/>
      <c r="AF17" s="161"/>
      <c r="AG17" s="142"/>
      <c r="AH17" s="162" t="str">
        <f t="shared" si="20"/>
        <v/>
      </c>
      <c r="AI17" s="162" t="str">
        <f t="shared" si="13"/>
        <v/>
      </c>
      <c r="AJ17" s="142"/>
      <c r="AK17" s="142"/>
      <c r="AL17" s="142"/>
    </row>
    <row r="18" spans="1:38" x14ac:dyDescent="0.2">
      <c r="A18" s="154">
        <v>14</v>
      </c>
      <c r="B18" s="155"/>
      <c r="C18" s="144" t="str">
        <f t="shared" si="0"/>
        <v/>
      </c>
      <c r="D18" s="144" t="str">
        <f t="shared" si="14"/>
        <v/>
      </c>
      <c r="E18" s="144" t="str">
        <f t="shared" si="15"/>
        <v/>
      </c>
      <c r="F18" s="156"/>
      <c r="G18" s="157"/>
      <c r="H18" s="142" t="str">
        <f t="shared" si="16"/>
        <v/>
      </c>
      <c r="I18" s="142" t="str">
        <f t="shared" si="17"/>
        <v/>
      </c>
      <c r="J18" s="144" t="str">
        <f t="shared" si="2"/>
        <v/>
      </c>
      <c r="K18" s="144" t="str">
        <f t="shared" si="3"/>
        <v/>
      </c>
      <c r="L18" s="144" t="str">
        <f t="shared" si="18"/>
        <v/>
      </c>
      <c r="M18" s="144" t="str">
        <f t="shared" si="4"/>
        <v/>
      </c>
      <c r="N18" s="144" t="str">
        <f t="shared" si="19"/>
        <v/>
      </c>
      <c r="O18" s="144" t="str">
        <f t="shared" si="5"/>
        <v/>
      </c>
      <c r="P18" s="158" t="str">
        <f t="shared" si="6"/>
        <v/>
      </c>
      <c r="Q18" s="158" t="str">
        <f t="shared" si="7"/>
        <v/>
      </c>
      <c r="R18" s="158" t="str">
        <f t="shared" si="8"/>
        <v/>
      </c>
      <c r="S18" s="159" t="str">
        <f t="shared" si="9"/>
        <v/>
      </c>
      <c r="T18" s="159" t="str">
        <f t="shared" si="10"/>
        <v/>
      </c>
      <c r="U18" s="159"/>
      <c r="V18" s="160" t="str">
        <f t="shared" si="11"/>
        <v/>
      </c>
      <c r="W18" s="160" t="str">
        <f t="shared" si="12"/>
        <v/>
      </c>
      <c r="X18" s="160"/>
      <c r="Y18" s="159"/>
      <c r="Z18" s="159"/>
      <c r="AA18" s="159"/>
      <c r="AB18" s="142"/>
      <c r="AC18" s="142"/>
      <c r="AD18" s="142"/>
      <c r="AE18" s="142"/>
      <c r="AF18" s="161"/>
      <c r="AG18" s="142"/>
      <c r="AH18" s="162" t="str">
        <f t="shared" si="20"/>
        <v/>
      </c>
      <c r="AI18" s="162" t="str">
        <f t="shared" si="13"/>
        <v/>
      </c>
      <c r="AJ18" s="142"/>
      <c r="AK18" s="142"/>
      <c r="AL18" s="142"/>
    </row>
    <row r="19" spans="1:38" x14ac:dyDescent="0.2">
      <c r="A19" s="154">
        <v>15</v>
      </c>
      <c r="B19" s="155"/>
      <c r="C19" s="144" t="str">
        <f t="shared" si="0"/>
        <v/>
      </c>
      <c r="D19" s="144" t="str">
        <f t="shared" si="14"/>
        <v/>
      </c>
      <c r="E19" s="144" t="str">
        <f t="shared" si="15"/>
        <v/>
      </c>
      <c r="F19" s="156"/>
      <c r="G19" s="157"/>
      <c r="H19" s="142" t="str">
        <f t="shared" si="16"/>
        <v/>
      </c>
      <c r="I19" s="142" t="str">
        <f t="shared" si="17"/>
        <v/>
      </c>
      <c r="J19" s="144" t="str">
        <f t="shared" si="2"/>
        <v/>
      </c>
      <c r="K19" s="144" t="str">
        <f t="shared" si="3"/>
        <v/>
      </c>
      <c r="L19" s="144" t="str">
        <f t="shared" si="18"/>
        <v/>
      </c>
      <c r="M19" s="144" t="str">
        <f t="shared" si="4"/>
        <v/>
      </c>
      <c r="N19" s="144" t="str">
        <f t="shared" si="19"/>
        <v/>
      </c>
      <c r="O19" s="144" t="str">
        <f t="shared" si="5"/>
        <v/>
      </c>
      <c r="P19" s="158" t="str">
        <f t="shared" si="6"/>
        <v/>
      </c>
      <c r="Q19" s="158" t="str">
        <f t="shared" si="7"/>
        <v/>
      </c>
      <c r="R19" s="158" t="str">
        <f t="shared" si="8"/>
        <v/>
      </c>
      <c r="S19" s="159" t="str">
        <f t="shared" si="9"/>
        <v/>
      </c>
      <c r="T19" s="159" t="str">
        <f t="shared" si="10"/>
        <v/>
      </c>
      <c r="U19" s="159"/>
      <c r="V19" s="160" t="str">
        <f t="shared" si="11"/>
        <v/>
      </c>
      <c r="W19" s="160" t="str">
        <f t="shared" si="12"/>
        <v/>
      </c>
      <c r="X19" s="160"/>
      <c r="Y19" s="159"/>
      <c r="Z19" s="159"/>
      <c r="AA19" s="159"/>
      <c r="AB19" s="142"/>
      <c r="AC19" s="142"/>
      <c r="AD19" s="142"/>
      <c r="AE19" s="142"/>
      <c r="AF19" s="161"/>
      <c r="AG19" s="142"/>
      <c r="AH19" s="162" t="str">
        <f t="shared" si="20"/>
        <v/>
      </c>
      <c r="AI19" s="162" t="str">
        <f t="shared" si="13"/>
        <v/>
      </c>
      <c r="AJ19" s="142"/>
      <c r="AK19" s="142"/>
      <c r="AL19" s="142"/>
    </row>
    <row r="20" spans="1:38" x14ac:dyDescent="0.2">
      <c r="A20" s="154">
        <v>16</v>
      </c>
      <c r="B20" s="155"/>
      <c r="C20" s="144" t="str">
        <f t="shared" si="0"/>
        <v/>
      </c>
      <c r="D20" s="144" t="str">
        <f t="shared" si="14"/>
        <v/>
      </c>
      <c r="E20" s="144" t="str">
        <f t="shared" si="15"/>
        <v/>
      </c>
      <c r="F20" s="156"/>
      <c r="G20" s="157"/>
      <c r="H20" s="142" t="str">
        <f t="shared" si="16"/>
        <v/>
      </c>
      <c r="I20" s="142" t="str">
        <f t="shared" si="17"/>
        <v/>
      </c>
      <c r="J20" s="144" t="str">
        <f t="shared" si="2"/>
        <v/>
      </c>
      <c r="K20" s="144" t="str">
        <f t="shared" si="3"/>
        <v/>
      </c>
      <c r="L20" s="144" t="str">
        <f t="shared" si="18"/>
        <v/>
      </c>
      <c r="M20" s="144" t="str">
        <f t="shared" si="4"/>
        <v/>
      </c>
      <c r="N20" s="144" t="str">
        <f t="shared" si="19"/>
        <v/>
      </c>
      <c r="O20" s="144" t="str">
        <f t="shared" si="5"/>
        <v/>
      </c>
      <c r="P20" s="158" t="str">
        <f t="shared" si="6"/>
        <v/>
      </c>
      <c r="Q20" s="158" t="str">
        <f t="shared" si="7"/>
        <v/>
      </c>
      <c r="R20" s="158" t="str">
        <f t="shared" si="8"/>
        <v/>
      </c>
      <c r="S20" s="159" t="str">
        <f t="shared" si="9"/>
        <v/>
      </c>
      <c r="T20" s="159" t="str">
        <f t="shared" si="10"/>
        <v/>
      </c>
      <c r="U20" s="159"/>
      <c r="V20" s="160" t="str">
        <f t="shared" si="11"/>
        <v/>
      </c>
      <c r="W20" s="160" t="str">
        <f t="shared" si="12"/>
        <v/>
      </c>
      <c r="X20" s="160"/>
      <c r="Y20" s="159"/>
      <c r="Z20" s="159"/>
      <c r="AA20" s="159"/>
      <c r="AB20" s="142"/>
      <c r="AC20" s="142"/>
      <c r="AD20" s="142"/>
      <c r="AE20" s="142"/>
      <c r="AF20" s="161"/>
      <c r="AG20" s="142"/>
      <c r="AH20" s="162" t="str">
        <f t="shared" si="20"/>
        <v/>
      </c>
      <c r="AI20" s="162" t="str">
        <f t="shared" si="13"/>
        <v/>
      </c>
      <c r="AJ20" s="142"/>
      <c r="AK20" s="142"/>
      <c r="AL20" s="142"/>
    </row>
    <row r="21" spans="1:38" x14ac:dyDescent="0.2">
      <c r="A21" s="154">
        <v>17</v>
      </c>
      <c r="B21" s="155"/>
      <c r="C21" s="144" t="str">
        <f t="shared" si="0"/>
        <v/>
      </c>
      <c r="D21" s="144" t="str">
        <f t="shared" si="14"/>
        <v/>
      </c>
      <c r="E21" s="144" t="str">
        <f t="shared" si="15"/>
        <v/>
      </c>
      <c r="F21" s="156"/>
      <c r="G21" s="157"/>
      <c r="H21" s="142" t="str">
        <f t="shared" si="16"/>
        <v/>
      </c>
      <c r="I21" s="142" t="str">
        <f t="shared" si="17"/>
        <v/>
      </c>
      <c r="J21" s="144" t="str">
        <f t="shared" si="2"/>
        <v/>
      </c>
      <c r="K21" s="144" t="str">
        <f t="shared" si="3"/>
        <v/>
      </c>
      <c r="L21" s="144" t="str">
        <f t="shared" si="18"/>
        <v/>
      </c>
      <c r="M21" s="144" t="str">
        <f t="shared" si="4"/>
        <v/>
      </c>
      <c r="N21" s="144" t="str">
        <f t="shared" si="19"/>
        <v/>
      </c>
      <c r="O21" s="144" t="str">
        <f t="shared" si="5"/>
        <v/>
      </c>
      <c r="P21" s="158" t="str">
        <f t="shared" si="6"/>
        <v/>
      </c>
      <c r="Q21" s="158" t="str">
        <f t="shared" si="7"/>
        <v/>
      </c>
      <c r="R21" s="158" t="str">
        <f t="shared" si="8"/>
        <v/>
      </c>
      <c r="S21" s="159" t="str">
        <f t="shared" si="9"/>
        <v/>
      </c>
      <c r="T21" s="159" t="str">
        <f t="shared" si="10"/>
        <v/>
      </c>
      <c r="U21" s="159"/>
      <c r="V21" s="160" t="str">
        <f t="shared" si="11"/>
        <v/>
      </c>
      <c r="W21" s="160" t="str">
        <f t="shared" si="12"/>
        <v/>
      </c>
      <c r="X21" s="160"/>
      <c r="Y21" s="159"/>
      <c r="Z21" s="159"/>
      <c r="AA21" s="159"/>
      <c r="AB21" s="142"/>
      <c r="AC21" s="142"/>
      <c r="AD21" s="142"/>
      <c r="AE21" s="142"/>
      <c r="AF21" s="161"/>
      <c r="AG21" s="142"/>
      <c r="AH21" s="162" t="str">
        <f t="shared" si="20"/>
        <v/>
      </c>
      <c r="AI21" s="162" t="str">
        <f t="shared" si="13"/>
        <v/>
      </c>
      <c r="AJ21" s="142"/>
      <c r="AK21" s="142"/>
      <c r="AL21" s="142"/>
    </row>
    <row r="22" spans="1:38" x14ac:dyDescent="0.2">
      <c r="A22" s="154">
        <v>18</v>
      </c>
      <c r="B22" s="155"/>
      <c r="C22" s="144" t="str">
        <f t="shared" si="0"/>
        <v/>
      </c>
      <c r="D22" s="144" t="str">
        <f t="shared" si="14"/>
        <v/>
      </c>
      <c r="E22" s="144" t="str">
        <f t="shared" si="15"/>
        <v/>
      </c>
      <c r="F22" s="156"/>
      <c r="G22" s="157"/>
      <c r="H22" s="142" t="str">
        <f t="shared" si="16"/>
        <v/>
      </c>
      <c r="I22" s="142" t="str">
        <f t="shared" si="17"/>
        <v/>
      </c>
      <c r="J22" s="144" t="str">
        <f t="shared" si="2"/>
        <v/>
      </c>
      <c r="K22" s="144" t="str">
        <f t="shared" si="3"/>
        <v/>
      </c>
      <c r="L22" s="144" t="str">
        <f t="shared" si="18"/>
        <v/>
      </c>
      <c r="M22" s="144" t="str">
        <f t="shared" si="4"/>
        <v/>
      </c>
      <c r="N22" s="144" t="str">
        <f t="shared" si="19"/>
        <v/>
      </c>
      <c r="O22" s="144" t="str">
        <f t="shared" si="5"/>
        <v/>
      </c>
      <c r="P22" s="158" t="str">
        <f t="shared" si="6"/>
        <v/>
      </c>
      <c r="Q22" s="158" t="str">
        <f t="shared" si="7"/>
        <v/>
      </c>
      <c r="R22" s="158" t="str">
        <f t="shared" si="8"/>
        <v/>
      </c>
      <c r="S22" s="159" t="str">
        <f t="shared" si="9"/>
        <v/>
      </c>
      <c r="T22" s="159" t="str">
        <f t="shared" si="10"/>
        <v/>
      </c>
      <c r="U22" s="159"/>
      <c r="V22" s="160" t="str">
        <f t="shared" si="11"/>
        <v/>
      </c>
      <c r="W22" s="160" t="str">
        <f t="shared" si="12"/>
        <v/>
      </c>
      <c r="X22" s="160"/>
      <c r="Y22" s="159"/>
      <c r="Z22" s="159"/>
      <c r="AA22" s="159"/>
      <c r="AB22" s="142"/>
      <c r="AC22" s="142"/>
      <c r="AD22" s="142"/>
      <c r="AE22" s="142"/>
      <c r="AF22" s="161"/>
      <c r="AG22" s="142"/>
      <c r="AH22" s="162" t="str">
        <f t="shared" si="20"/>
        <v/>
      </c>
      <c r="AI22" s="162" t="str">
        <f t="shared" si="13"/>
        <v/>
      </c>
      <c r="AJ22" s="142"/>
      <c r="AK22" s="142"/>
      <c r="AL22" s="142"/>
    </row>
    <row r="23" spans="1:38" x14ac:dyDescent="0.2">
      <c r="A23" s="154">
        <v>19</v>
      </c>
      <c r="B23" s="155"/>
      <c r="C23" s="144" t="str">
        <f t="shared" si="0"/>
        <v/>
      </c>
      <c r="D23" s="144" t="str">
        <f t="shared" si="14"/>
        <v/>
      </c>
      <c r="E23" s="144" t="str">
        <f t="shared" si="15"/>
        <v/>
      </c>
      <c r="F23" s="156"/>
      <c r="G23" s="157"/>
      <c r="H23" s="142" t="str">
        <f t="shared" si="16"/>
        <v/>
      </c>
      <c r="I23" s="142" t="str">
        <f t="shared" si="17"/>
        <v/>
      </c>
      <c r="J23" s="144" t="str">
        <f t="shared" si="2"/>
        <v/>
      </c>
      <c r="K23" s="144" t="str">
        <f t="shared" si="3"/>
        <v/>
      </c>
      <c r="L23" s="144" t="str">
        <f t="shared" si="18"/>
        <v/>
      </c>
      <c r="M23" s="144" t="str">
        <f t="shared" si="4"/>
        <v/>
      </c>
      <c r="N23" s="144" t="str">
        <f t="shared" si="19"/>
        <v/>
      </c>
      <c r="O23" s="144" t="str">
        <f t="shared" si="5"/>
        <v/>
      </c>
      <c r="P23" s="158" t="str">
        <f t="shared" si="6"/>
        <v/>
      </c>
      <c r="Q23" s="158" t="str">
        <f t="shared" si="7"/>
        <v/>
      </c>
      <c r="R23" s="158" t="str">
        <f t="shared" si="8"/>
        <v/>
      </c>
      <c r="S23" s="159" t="str">
        <f t="shared" si="9"/>
        <v/>
      </c>
      <c r="T23" s="159" t="str">
        <f t="shared" si="10"/>
        <v/>
      </c>
      <c r="U23" s="159"/>
      <c r="V23" s="160" t="str">
        <f t="shared" si="11"/>
        <v/>
      </c>
      <c r="W23" s="160" t="str">
        <f t="shared" si="12"/>
        <v/>
      </c>
      <c r="X23" s="160"/>
      <c r="Y23" s="159"/>
      <c r="Z23" s="159"/>
      <c r="AA23" s="159"/>
      <c r="AB23" s="142"/>
      <c r="AC23" s="142"/>
      <c r="AD23" s="142"/>
      <c r="AE23" s="142"/>
      <c r="AF23" s="161"/>
      <c r="AG23" s="142"/>
      <c r="AH23" s="162" t="str">
        <f t="shared" si="20"/>
        <v/>
      </c>
      <c r="AI23" s="162" t="str">
        <f t="shared" si="13"/>
        <v/>
      </c>
      <c r="AJ23" s="142"/>
      <c r="AK23" s="142"/>
      <c r="AL23" s="142"/>
    </row>
    <row r="24" spans="1:38" x14ac:dyDescent="0.2">
      <c r="A24" s="154">
        <v>20</v>
      </c>
      <c r="B24" s="155"/>
      <c r="C24" s="144" t="str">
        <f t="shared" si="0"/>
        <v/>
      </c>
      <c r="D24" s="144" t="str">
        <f t="shared" si="14"/>
        <v/>
      </c>
      <c r="E24" s="144" t="str">
        <f t="shared" si="15"/>
        <v/>
      </c>
      <c r="F24" s="156"/>
      <c r="G24" s="157"/>
      <c r="H24" s="142" t="str">
        <f t="shared" si="16"/>
        <v/>
      </c>
      <c r="I24" s="142" t="str">
        <f t="shared" si="17"/>
        <v/>
      </c>
      <c r="J24" s="144" t="str">
        <f t="shared" si="2"/>
        <v/>
      </c>
      <c r="K24" s="144" t="str">
        <f t="shared" si="3"/>
        <v/>
      </c>
      <c r="L24" s="144" t="str">
        <f t="shared" si="18"/>
        <v/>
      </c>
      <c r="M24" s="144" t="str">
        <f t="shared" si="4"/>
        <v/>
      </c>
      <c r="N24" s="144" t="str">
        <f t="shared" si="19"/>
        <v/>
      </c>
      <c r="O24" s="144" t="str">
        <f t="shared" si="5"/>
        <v/>
      </c>
      <c r="P24" s="158" t="str">
        <f t="shared" si="6"/>
        <v/>
      </c>
      <c r="Q24" s="158" t="str">
        <f t="shared" si="7"/>
        <v/>
      </c>
      <c r="R24" s="158" t="str">
        <f t="shared" si="8"/>
        <v/>
      </c>
      <c r="S24" s="159" t="str">
        <f t="shared" si="9"/>
        <v/>
      </c>
      <c r="T24" s="159" t="str">
        <f t="shared" si="10"/>
        <v/>
      </c>
      <c r="U24" s="159"/>
      <c r="V24" s="160" t="str">
        <f t="shared" si="11"/>
        <v/>
      </c>
      <c r="W24" s="160" t="str">
        <f t="shared" si="12"/>
        <v/>
      </c>
      <c r="X24" s="160"/>
      <c r="Y24" s="159"/>
      <c r="Z24" s="159"/>
      <c r="AA24" s="159"/>
      <c r="AB24" s="142"/>
      <c r="AC24" s="142"/>
      <c r="AD24" s="142"/>
      <c r="AE24" s="142"/>
      <c r="AF24" s="161"/>
      <c r="AG24" s="142"/>
      <c r="AH24" s="162" t="str">
        <f t="shared" si="20"/>
        <v/>
      </c>
      <c r="AI24" s="162" t="str">
        <f t="shared" si="13"/>
        <v/>
      </c>
      <c r="AJ24" s="142"/>
      <c r="AK24" s="142"/>
      <c r="AL24" s="142"/>
    </row>
    <row r="25" spans="1:38" x14ac:dyDescent="0.2">
      <c r="A25" s="154">
        <v>21</v>
      </c>
      <c r="B25" s="155"/>
      <c r="C25" s="144" t="str">
        <f t="shared" si="0"/>
        <v/>
      </c>
      <c r="D25" s="144" t="str">
        <f t="shared" si="14"/>
        <v/>
      </c>
      <c r="E25" s="144" t="str">
        <f t="shared" si="15"/>
        <v/>
      </c>
      <c r="F25" s="156"/>
      <c r="G25" s="157"/>
      <c r="H25" s="142" t="str">
        <f t="shared" si="16"/>
        <v/>
      </c>
      <c r="I25" s="142" t="str">
        <f t="shared" si="17"/>
        <v/>
      </c>
      <c r="J25" s="144" t="str">
        <f t="shared" si="2"/>
        <v/>
      </c>
      <c r="K25" s="144" t="str">
        <f t="shared" si="3"/>
        <v/>
      </c>
      <c r="L25" s="144" t="str">
        <f t="shared" si="18"/>
        <v/>
      </c>
      <c r="M25" s="144" t="str">
        <f t="shared" si="4"/>
        <v/>
      </c>
      <c r="N25" s="144" t="str">
        <f t="shared" si="19"/>
        <v/>
      </c>
      <c r="O25" s="144" t="str">
        <f t="shared" si="5"/>
        <v/>
      </c>
      <c r="P25" s="158" t="str">
        <f t="shared" si="6"/>
        <v/>
      </c>
      <c r="Q25" s="158" t="str">
        <f t="shared" si="7"/>
        <v/>
      </c>
      <c r="R25" s="158" t="str">
        <f t="shared" si="8"/>
        <v/>
      </c>
      <c r="S25" s="159" t="str">
        <f t="shared" si="9"/>
        <v/>
      </c>
      <c r="T25" s="159" t="str">
        <f t="shared" si="10"/>
        <v/>
      </c>
      <c r="U25" s="159"/>
      <c r="V25" s="160" t="str">
        <f t="shared" si="11"/>
        <v/>
      </c>
      <c r="W25" s="160" t="str">
        <f t="shared" si="12"/>
        <v/>
      </c>
      <c r="X25" s="160"/>
      <c r="Y25" s="159"/>
      <c r="Z25" s="159"/>
      <c r="AA25" s="159"/>
      <c r="AB25" s="142"/>
      <c r="AC25" s="142"/>
      <c r="AD25" s="142"/>
      <c r="AE25" s="142"/>
      <c r="AF25" s="161"/>
      <c r="AG25" s="142"/>
      <c r="AH25" s="162" t="str">
        <f t="shared" si="20"/>
        <v/>
      </c>
      <c r="AI25" s="162" t="str">
        <f t="shared" si="13"/>
        <v/>
      </c>
      <c r="AJ25" s="142"/>
      <c r="AK25" s="142"/>
      <c r="AL25" s="142"/>
    </row>
    <row r="26" spans="1:38" x14ac:dyDescent="0.2">
      <c r="A26" s="154">
        <v>22</v>
      </c>
      <c r="B26" s="155"/>
      <c r="C26" s="144" t="str">
        <f t="shared" si="0"/>
        <v/>
      </c>
      <c r="D26" s="144" t="str">
        <f t="shared" si="14"/>
        <v/>
      </c>
      <c r="E26" s="144" t="str">
        <f t="shared" si="15"/>
        <v/>
      </c>
      <c r="F26" s="156"/>
      <c r="G26" s="157"/>
      <c r="H26" s="142" t="str">
        <f t="shared" si="16"/>
        <v/>
      </c>
      <c r="I26" s="142" t="str">
        <f t="shared" si="17"/>
        <v/>
      </c>
      <c r="J26" s="144" t="str">
        <f t="shared" si="2"/>
        <v/>
      </c>
      <c r="K26" s="144" t="str">
        <f t="shared" si="3"/>
        <v/>
      </c>
      <c r="L26" s="144" t="str">
        <f t="shared" si="18"/>
        <v/>
      </c>
      <c r="M26" s="144" t="str">
        <f t="shared" si="4"/>
        <v/>
      </c>
      <c r="N26" s="144" t="str">
        <f t="shared" si="19"/>
        <v/>
      </c>
      <c r="O26" s="144" t="str">
        <f t="shared" si="5"/>
        <v/>
      </c>
      <c r="P26" s="158" t="str">
        <f t="shared" si="6"/>
        <v/>
      </c>
      <c r="Q26" s="158" t="str">
        <f t="shared" si="7"/>
        <v/>
      </c>
      <c r="R26" s="158" t="str">
        <f t="shared" si="8"/>
        <v/>
      </c>
      <c r="S26" s="159" t="str">
        <f t="shared" si="9"/>
        <v/>
      </c>
      <c r="T26" s="159" t="str">
        <f t="shared" si="10"/>
        <v/>
      </c>
      <c r="U26" s="159"/>
      <c r="V26" s="160" t="str">
        <f t="shared" si="11"/>
        <v/>
      </c>
      <c r="W26" s="160" t="str">
        <f t="shared" si="12"/>
        <v/>
      </c>
      <c r="X26" s="160"/>
      <c r="Y26" s="159"/>
      <c r="Z26" s="159"/>
      <c r="AA26" s="159"/>
      <c r="AB26" s="142"/>
      <c r="AC26" s="142"/>
      <c r="AD26" s="142"/>
      <c r="AE26" s="142"/>
      <c r="AF26" s="161"/>
      <c r="AG26" s="142"/>
      <c r="AH26" s="162" t="str">
        <f t="shared" si="20"/>
        <v/>
      </c>
      <c r="AI26" s="162" t="str">
        <f t="shared" si="13"/>
        <v/>
      </c>
      <c r="AJ26" s="142"/>
      <c r="AK26" s="142"/>
      <c r="AL26" s="142"/>
    </row>
    <row r="27" spans="1:38" x14ac:dyDescent="0.2">
      <c r="A27" s="154">
        <v>23</v>
      </c>
      <c r="B27" s="155"/>
      <c r="C27" s="144" t="str">
        <f t="shared" si="0"/>
        <v/>
      </c>
      <c r="D27" s="144" t="str">
        <f t="shared" si="14"/>
        <v/>
      </c>
      <c r="E27" s="144" t="str">
        <f t="shared" si="15"/>
        <v/>
      </c>
      <c r="F27" s="156"/>
      <c r="G27" s="157"/>
      <c r="H27" s="142" t="str">
        <f t="shared" si="16"/>
        <v/>
      </c>
      <c r="I27" s="142" t="str">
        <f t="shared" si="17"/>
        <v/>
      </c>
      <c r="J27" s="144" t="str">
        <f t="shared" si="2"/>
        <v/>
      </c>
      <c r="K27" s="144" t="str">
        <f t="shared" si="3"/>
        <v/>
      </c>
      <c r="L27" s="144" t="str">
        <f t="shared" si="18"/>
        <v/>
      </c>
      <c r="M27" s="144" t="str">
        <f t="shared" si="4"/>
        <v/>
      </c>
      <c r="N27" s="144" t="str">
        <f t="shared" si="19"/>
        <v/>
      </c>
      <c r="O27" s="144" t="str">
        <f t="shared" si="5"/>
        <v/>
      </c>
      <c r="P27" s="158" t="str">
        <f t="shared" si="6"/>
        <v/>
      </c>
      <c r="Q27" s="158" t="str">
        <f t="shared" si="7"/>
        <v/>
      </c>
      <c r="R27" s="158" t="str">
        <f t="shared" si="8"/>
        <v/>
      </c>
      <c r="S27" s="159" t="str">
        <f t="shared" si="9"/>
        <v/>
      </c>
      <c r="T27" s="159" t="str">
        <f t="shared" si="10"/>
        <v/>
      </c>
      <c r="U27" s="159"/>
      <c r="V27" s="160" t="str">
        <f t="shared" si="11"/>
        <v/>
      </c>
      <c r="W27" s="160" t="str">
        <f t="shared" si="12"/>
        <v/>
      </c>
      <c r="X27" s="160"/>
      <c r="Y27" s="159"/>
      <c r="Z27" s="159"/>
      <c r="AA27" s="159"/>
      <c r="AB27" s="142"/>
      <c r="AC27" s="142"/>
      <c r="AD27" s="142"/>
      <c r="AE27" s="142"/>
      <c r="AF27" s="161"/>
      <c r="AG27" s="142"/>
      <c r="AH27" s="162" t="str">
        <f t="shared" si="20"/>
        <v/>
      </c>
      <c r="AI27" s="162" t="str">
        <f t="shared" si="13"/>
        <v/>
      </c>
      <c r="AJ27" s="142"/>
      <c r="AK27" s="142"/>
      <c r="AL27" s="142"/>
    </row>
    <row r="28" spans="1:38" x14ac:dyDescent="0.2">
      <c r="A28" s="154">
        <v>24</v>
      </c>
      <c r="B28" s="155"/>
      <c r="C28" s="144" t="str">
        <f t="shared" si="0"/>
        <v/>
      </c>
      <c r="D28" s="144" t="str">
        <f t="shared" si="14"/>
        <v/>
      </c>
      <c r="E28" s="144" t="str">
        <f t="shared" si="15"/>
        <v/>
      </c>
      <c r="F28" s="156"/>
      <c r="G28" s="157"/>
      <c r="H28" s="142" t="str">
        <f t="shared" si="16"/>
        <v/>
      </c>
      <c r="I28" s="142" t="str">
        <f t="shared" si="17"/>
        <v/>
      </c>
      <c r="J28" s="144" t="str">
        <f t="shared" si="2"/>
        <v/>
      </c>
      <c r="K28" s="144" t="str">
        <f t="shared" si="3"/>
        <v/>
      </c>
      <c r="L28" s="144" t="str">
        <f t="shared" si="18"/>
        <v/>
      </c>
      <c r="M28" s="144" t="str">
        <f t="shared" si="4"/>
        <v/>
      </c>
      <c r="N28" s="144" t="str">
        <f t="shared" si="19"/>
        <v/>
      </c>
      <c r="O28" s="144" t="str">
        <f t="shared" si="5"/>
        <v/>
      </c>
      <c r="P28" s="158" t="str">
        <f t="shared" si="6"/>
        <v/>
      </c>
      <c r="Q28" s="158" t="str">
        <f t="shared" si="7"/>
        <v/>
      </c>
      <c r="R28" s="158" t="str">
        <f t="shared" si="8"/>
        <v/>
      </c>
      <c r="S28" s="159" t="str">
        <f t="shared" si="9"/>
        <v/>
      </c>
      <c r="T28" s="159" t="str">
        <f t="shared" si="10"/>
        <v/>
      </c>
      <c r="U28" s="159"/>
      <c r="V28" s="160" t="str">
        <f t="shared" si="11"/>
        <v/>
      </c>
      <c r="W28" s="160" t="str">
        <f t="shared" si="12"/>
        <v/>
      </c>
      <c r="X28" s="160"/>
      <c r="Y28" s="159"/>
      <c r="Z28" s="159"/>
      <c r="AA28" s="159"/>
      <c r="AB28" s="142"/>
      <c r="AC28" s="142"/>
      <c r="AD28" s="142"/>
      <c r="AE28" s="142"/>
      <c r="AF28" s="161"/>
      <c r="AG28" s="142"/>
      <c r="AH28" s="162" t="str">
        <f t="shared" si="20"/>
        <v/>
      </c>
      <c r="AI28" s="162" t="str">
        <f t="shared" si="13"/>
        <v/>
      </c>
      <c r="AJ28" s="142"/>
      <c r="AK28" s="142"/>
      <c r="AL28" s="142"/>
    </row>
    <row r="29" spans="1:38" x14ac:dyDescent="0.2">
      <c r="A29" s="154">
        <v>25</v>
      </c>
      <c r="B29" s="155"/>
      <c r="C29" s="144" t="str">
        <f t="shared" si="0"/>
        <v/>
      </c>
      <c r="D29" s="144" t="str">
        <f t="shared" si="14"/>
        <v/>
      </c>
      <c r="E29" s="144" t="str">
        <f t="shared" si="15"/>
        <v/>
      </c>
      <c r="F29" s="156"/>
      <c r="G29" s="157"/>
      <c r="H29" s="142" t="str">
        <f t="shared" si="16"/>
        <v/>
      </c>
      <c r="I29" s="142" t="str">
        <f t="shared" si="17"/>
        <v/>
      </c>
      <c r="J29" s="144" t="str">
        <f t="shared" si="2"/>
        <v/>
      </c>
      <c r="K29" s="144" t="str">
        <f t="shared" si="3"/>
        <v/>
      </c>
      <c r="L29" s="144" t="str">
        <f t="shared" si="18"/>
        <v/>
      </c>
      <c r="M29" s="144" t="str">
        <f t="shared" si="4"/>
        <v/>
      </c>
      <c r="N29" s="144" t="str">
        <f t="shared" si="19"/>
        <v/>
      </c>
      <c r="O29" s="144" t="str">
        <f t="shared" si="5"/>
        <v/>
      </c>
      <c r="P29" s="158" t="str">
        <f t="shared" si="6"/>
        <v/>
      </c>
      <c r="Q29" s="158" t="str">
        <f t="shared" si="7"/>
        <v/>
      </c>
      <c r="R29" s="158" t="str">
        <f t="shared" si="8"/>
        <v/>
      </c>
      <c r="S29" s="159" t="str">
        <f t="shared" si="9"/>
        <v/>
      </c>
      <c r="T29" s="159" t="str">
        <f t="shared" si="10"/>
        <v/>
      </c>
      <c r="U29" s="159"/>
      <c r="V29" s="160" t="str">
        <f t="shared" si="11"/>
        <v/>
      </c>
      <c r="W29" s="160" t="str">
        <f t="shared" si="12"/>
        <v/>
      </c>
      <c r="X29" s="160"/>
      <c r="Y29" s="159"/>
      <c r="Z29" s="159"/>
      <c r="AA29" s="159"/>
      <c r="AB29" s="142"/>
      <c r="AC29" s="142"/>
      <c r="AD29" s="142"/>
      <c r="AE29" s="142"/>
      <c r="AF29" s="161"/>
      <c r="AG29" s="142"/>
      <c r="AH29" s="162" t="str">
        <f t="shared" si="20"/>
        <v/>
      </c>
      <c r="AI29" s="162" t="str">
        <f t="shared" si="13"/>
        <v/>
      </c>
      <c r="AJ29" s="142"/>
      <c r="AK29" s="142"/>
      <c r="AL29" s="142"/>
    </row>
    <row r="30" spans="1:38" x14ac:dyDescent="0.2">
      <c r="A30" s="154">
        <v>26</v>
      </c>
      <c r="B30" s="155"/>
      <c r="C30" s="144" t="str">
        <f t="shared" si="0"/>
        <v/>
      </c>
      <c r="D30" s="144" t="str">
        <f t="shared" si="14"/>
        <v/>
      </c>
      <c r="E30" s="144" t="str">
        <f t="shared" si="15"/>
        <v/>
      </c>
      <c r="F30" s="156"/>
      <c r="G30" s="157"/>
      <c r="H30" s="142" t="str">
        <f t="shared" si="16"/>
        <v/>
      </c>
      <c r="I30" s="142" t="str">
        <f t="shared" si="17"/>
        <v/>
      </c>
      <c r="J30" s="144" t="str">
        <f t="shared" si="2"/>
        <v/>
      </c>
      <c r="K30" s="144" t="str">
        <f t="shared" si="3"/>
        <v/>
      </c>
      <c r="L30" s="144" t="str">
        <f t="shared" si="18"/>
        <v/>
      </c>
      <c r="M30" s="144" t="str">
        <f t="shared" si="4"/>
        <v/>
      </c>
      <c r="N30" s="144" t="str">
        <f t="shared" si="19"/>
        <v/>
      </c>
      <c r="O30" s="144" t="str">
        <f t="shared" si="5"/>
        <v/>
      </c>
      <c r="P30" s="158" t="str">
        <f t="shared" si="6"/>
        <v/>
      </c>
      <c r="Q30" s="158" t="str">
        <f t="shared" si="7"/>
        <v/>
      </c>
      <c r="R30" s="158" t="str">
        <f t="shared" si="8"/>
        <v/>
      </c>
      <c r="S30" s="159" t="str">
        <f t="shared" si="9"/>
        <v/>
      </c>
      <c r="T30" s="159" t="str">
        <f t="shared" si="10"/>
        <v/>
      </c>
      <c r="U30" s="159"/>
      <c r="V30" s="160" t="str">
        <f t="shared" si="11"/>
        <v/>
      </c>
      <c r="W30" s="160" t="str">
        <f t="shared" si="12"/>
        <v/>
      </c>
      <c r="X30" s="160"/>
      <c r="Y30" s="159"/>
      <c r="Z30" s="159"/>
      <c r="AA30" s="159"/>
      <c r="AB30" s="142"/>
      <c r="AC30" s="142"/>
      <c r="AD30" s="142"/>
      <c r="AE30" s="142"/>
      <c r="AF30" s="161"/>
      <c r="AG30" s="142"/>
      <c r="AH30" s="162" t="str">
        <f t="shared" si="20"/>
        <v/>
      </c>
      <c r="AI30" s="162" t="str">
        <f t="shared" si="13"/>
        <v/>
      </c>
      <c r="AJ30" s="142"/>
      <c r="AK30" s="142"/>
      <c r="AL30" s="142"/>
    </row>
    <row r="31" spans="1:38" x14ac:dyDescent="0.2">
      <c r="A31" s="154">
        <v>27</v>
      </c>
      <c r="B31" s="155"/>
      <c r="C31" s="144" t="str">
        <f t="shared" si="0"/>
        <v/>
      </c>
      <c r="D31" s="144" t="str">
        <f t="shared" si="14"/>
        <v/>
      </c>
      <c r="E31" s="144" t="str">
        <f t="shared" si="15"/>
        <v/>
      </c>
      <c r="F31" s="156"/>
      <c r="G31" s="157"/>
      <c r="H31" s="142" t="str">
        <f t="shared" si="16"/>
        <v/>
      </c>
      <c r="I31" s="142" t="str">
        <f t="shared" si="17"/>
        <v/>
      </c>
      <c r="J31" s="144" t="str">
        <f t="shared" si="2"/>
        <v/>
      </c>
      <c r="K31" s="144" t="str">
        <f t="shared" si="3"/>
        <v/>
      </c>
      <c r="L31" s="144" t="str">
        <f t="shared" si="18"/>
        <v/>
      </c>
      <c r="M31" s="144" t="str">
        <f t="shared" si="4"/>
        <v/>
      </c>
      <c r="N31" s="144" t="str">
        <f t="shared" si="19"/>
        <v/>
      </c>
      <c r="O31" s="144" t="str">
        <f t="shared" si="5"/>
        <v/>
      </c>
      <c r="P31" s="158" t="str">
        <f t="shared" si="6"/>
        <v/>
      </c>
      <c r="Q31" s="158" t="str">
        <f t="shared" si="7"/>
        <v/>
      </c>
      <c r="R31" s="158" t="str">
        <f t="shared" si="8"/>
        <v/>
      </c>
      <c r="S31" s="159" t="str">
        <f t="shared" si="9"/>
        <v/>
      </c>
      <c r="T31" s="159" t="str">
        <f t="shared" si="10"/>
        <v/>
      </c>
      <c r="U31" s="159"/>
      <c r="V31" s="160" t="str">
        <f t="shared" si="11"/>
        <v/>
      </c>
      <c r="W31" s="160" t="str">
        <f t="shared" si="12"/>
        <v/>
      </c>
      <c r="X31" s="160"/>
      <c r="Y31" s="159"/>
      <c r="Z31" s="159"/>
      <c r="AA31" s="159"/>
      <c r="AB31" s="142"/>
      <c r="AC31" s="142"/>
      <c r="AD31" s="142"/>
      <c r="AE31" s="142"/>
      <c r="AF31" s="161"/>
      <c r="AG31" s="142"/>
      <c r="AH31" s="162" t="str">
        <f t="shared" si="20"/>
        <v/>
      </c>
      <c r="AI31" s="162" t="str">
        <f t="shared" si="13"/>
        <v/>
      </c>
      <c r="AJ31" s="142"/>
      <c r="AK31" s="142"/>
      <c r="AL31" s="142"/>
    </row>
    <row r="32" spans="1:38" x14ac:dyDescent="0.2">
      <c r="A32" s="154">
        <v>28</v>
      </c>
      <c r="B32" s="155"/>
      <c r="C32" s="144" t="str">
        <f t="shared" si="0"/>
        <v/>
      </c>
      <c r="D32" s="144" t="str">
        <f t="shared" si="14"/>
        <v/>
      </c>
      <c r="E32" s="144" t="str">
        <f t="shared" si="15"/>
        <v/>
      </c>
      <c r="F32" s="156"/>
      <c r="G32" s="157"/>
      <c r="H32" s="142" t="str">
        <f t="shared" si="16"/>
        <v/>
      </c>
      <c r="I32" s="142" t="str">
        <f t="shared" si="17"/>
        <v/>
      </c>
      <c r="J32" s="144" t="str">
        <f t="shared" si="2"/>
        <v/>
      </c>
      <c r="K32" s="144" t="str">
        <f t="shared" si="3"/>
        <v/>
      </c>
      <c r="L32" s="144" t="str">
        <f t="shared" si="18"/>
        <v/>
      </c>
      <c r="M32" s="144" t="str">
        <f t="shared" si="4"/>
        <v/>
      </c>
      <c r="N32" s="144" t="str">
        <f t="shared" si="19"/>
        <v/>
      </c>
      <c r="O32" s="144" t="str">
        <f t="shared" si="5"/>
        <v/>
      </c>
      <c r="P32" s="158" t="str">
        <f t="shared" si="6"/>
        <v/>
      </c>
      <c r="Q32" s="158" t="str">
        <f t="shared" si="7"/>
        <v/>
      </c>
      <c r="R32" s="158" t="str">
        <f t="shared" si="8"/>
        <v/>
      </c>
      <c r="S32" s="159" t="str">
        <f t="shared" si="9"/>
        <v/>
      </c>
      <c r="T32" s="159" t="str">
        <f t="shared" si="10"/>
        <v/>
      </c>
      <c r="U32" s="159"/>
      <c r="V32" s="160" t="str">
        <f t="shared" si="11"/>
        <v/>
      </c>
      <c r="W32" s="160" t="str">
        <f t="shared" si="12"/>
        <v/>
      </c>
      <c r="X32" s="160"/>
      <c r="Y32" s="159"/>
      <c r="Z32" s="159"/>
      <c r="AA32" s="159"/>
      <c r="AB32" s="142"/>
      <c r="AC32" s="142"/>
      <c r="AD32" s="142"/>
      <c r="AE32" s="142"/>
      <c r="AF32" s="161"/>
      <c r="AG32" s="142"/>
      <c r="AH32" s="162" t="str">
        <f t="shared" si="20"/>
        <v/>
      </c>
      <c r="AI32" s="162" t="str">
        <f t="shared" si="13"/>
        <v/>
      </c>
      <c r="AJ32" s="142"/>
      <c r="AK32" s="142"/>
      <c r="AL32" s="142"/>
    </row>
    <row r="33" spans="1:38" x14ac:dyDescent="0.2">
      <c r="A33" s="154">
        <v>29</v>
      </c>
      <c r="B33" s="155"/>
      <c r="C33" s="144" t="str">
        <f t="shared" si="0"/>
        <v/>
      </c>
      <c r="D33" s="144" t="str">
        <f t="shared" si="14"/>
        <v/>
      </c>
      <c r="E33" s="144" t="str">
        <f t="shared" si="15"/>
        <v/>
      </c>
      <c r="F33" s="156"/>
      <c r="G33" s="157"/>
      <c r="H33" s="142" t="str">
        <f t="shared" si="16"/>
        <v/>
      </c>
      <c r="I33" s="142" t="str">
        <f t="shared" si="17"/>
        <v/>
      </c>
      <c r="J33" s="144" t="str">
        <f t="shared" si="2"/>
        <v/>
      </c>
      <c r="K33" s="144" t="str">
        <f t="shared" si="3"/>
        <v/>
      </c>
      <c r="L33" s="144" t="str">
        <f t="shared" si="18"/>
        <v/>
      </c>
      <c r="M33" s="144" t="str">
        <f t="shared" si="4"/>
        <v/>
      </c>
      <c r="N33" s="144" t="str">
        <f t="shared" si="19"/>
        <v/>
      </c>
      <c r="O33" s="144" t="str">
        <f t="shared" si="5"/>
        <v/>
      </c>
      <c r="P33" s="158" t="str">
        <f t="shared" si="6"/>
        <v/>
      </c>
      <c r="Q33" s="158" t="str">
        <f t="shared" si="7"/>
        <v/>
      </c>
      <c r="R33" s="158" t="str">
        <f t="shared" si="8"/>
        <v/>
      </c>
      <c r="S33" s="159" t="str">
        <f t="shared" si="9"/>
        <v/>
      </c>
      <c r="T33" s="159" t="str">
        <f t="shared" si="10"/>
        <v/>
      </c>
      <c r="U33" s="159"/>
      <c r="V33" s="160" t="str">
        <f t="shared" si="11"/>
        <v/>
      </c>
      <c r="W33" s="160" t="str">
        <f t="shared" si="12"/>
        <v/>
      </c>
      <c r="X33" s="160"/>
      <c r="Y33" s="159"/>
      <c r="Z33" s="159"/>
      <c r="AA33" s="159"/>
      <c r="AB33" s="142"/>
      <c r="AC33" s="142"/>
      <c r="AD33" s="142"/>
      <c r="AE33" s="142"/>
      <c r="AF33" s="161"/>
      <c r="AG33" s="142"/>
      <c r="AH33" s="162" t="str">
        <f t="shared" si="20"/>
        <v/>
      </c>
      <c r="AI33" s="162" t="str">
        <f t="shared" si="13"/>
        <v/>
      </c>
      <c r="AJ33" s="142"/>
      <c r="AK33" s="142"/>
      <c r="AL33" s="142"/>
    </row>
    <row r="34" spans="1:38" x14ac:dyDescent="0.2">
      <c r="A34" s="154">
        <v>30</v>
      </c>
      <c r="B34" s="155"/>
      <c r="C34" s="144" t="str">
        <f t="shared" si="0"/>
        <v/>
      </c>
      <c r="D34" s="144" t="str">
        <f t="shared" si="14"/>
        <v/>
      </c>
      <c r="E34" s="144" t="str">
        <f t="shared" si="15"/>
        <v/>
      </c>
      <c r="F34" s="156"/>
      <c r="G34" s="157"/>
      <c r="H34" s="142" t="str">
        <f t="shared" si="16"/>
        <v/>
      </c>
      <c r="I34" s="142" t="str">
        <f t="shared" si="17"/>
        <v/>
      </c>
      <c r="J34" s="144" t="str">
        <f t="shared" si="2"/>
        <v/>
      </c>
      <c r="K34" s="144" t="str">
        <f t="shared" si="3"/>
        <v/>
      </c>
      <c r="L34" s="144" t="str">
        <f t="shared" si="18"/>
        <v/>
      </c>
      <c r="M34" s="144" t="str">
        <f t="shared" si="4"/>
        <v/>
      </c>
      <c r="N34" s="144" t="str">
        <f t="shared" si="19"/>
        <v/>
      </c>
      <c r="O34" s="144" t="str">
        <f t="shared" si="5"/>
        <v/>
      </c>
      <c r="P34" s="158" t="str">
        <f t="shared" si="6"/>
        <v/>
      </c>
      <c r="Q34" s="158" t="str">
        <f t="shared" si="7"/>
        <v/>
      </c>
      <c r="R34" s="158" t="str">
        <f t="shared" si="8"/>
        <v/>
      </c>
      <c r="S34" s="159" t="str">
        <f t="shared" si="9"/>
        <v/>
      </c>
      <c r="T34" s="159" t="str">
        <f t="shared" si="10"/>
        <v/>
      </c>
      <c r="U34" s="159"/>
      <c r="V34" s="160" t="str">
        <f t="shared" si="11"/>
        <v/>
      </c>
      <c r="W34" s="160" t="str">
        <f t="shared" si="12"/>
        <v/>
      </c>
      <c r="X34" s="160"/>
      <c r="Y34" s="159"/>
      <c r="Z34" s="159"/>
      <c r="AA34" s="159"/>
      <c r="AB34" s="142"/>
      <c r="AC34" s="142"/>
      <c r="AD34" s="142"/>
      <c r="AE34" s="142"/>
      <c r="AF34" s="161"/>
      <c r="AG34" s="142"/>
      <c r="AH34" s="162" t="str">
        <f t="shared" si="20"/>
        <v/>
      </c>
      <c r="AI34" s="162" t="str">
        <f t="shared" si="13"/>
        <v/>
      </c>
      <c r="AJ34" s="142"/>
      <c r="AK34" s="142"/>
      <c r="AL34" s="142"/>
    </row>
    <row r="35" spans="1:38" x14ac:dyDescent="0.2">
      <c r="A35" s="154">
        <v>31</v>
      </c>
      <c r="B35" s="155"/>
      <c r="C35" s="144" t="str">
        <f t="shared" si="0"/>
        <v/>
      </c>
      <c r="D35" s="144" t="str">
        <f t="shared" si="14"/>
        <v/>
      </c>
      <c r="E35" s="144" t="str">
        <f t="shared" si="15"/>
        <v/>
      </c>
      <c r="F35" s="156"/>
      <c r="G35" s="157"/>
      <c r="H35" s="142" t="str">
        <f t="shared" si="16"/>
        <v/>
      </c>
      <c r="I35" s="142" t="str">
        <f t="shared" si="17"/>
        <v/>
      </c>
      <c r="J35" s="144" t="str">
        <f t="shared" si="2"/>
        <v/>
      </c>
      <c r="K35" s="144" t="str">
        <f t="shared" si="3"/>
        <v/>
      </c>
      <c r="L35" s="144" t="str">
        <f t="shared" si="18"/>
        <v/>
      </c>
      <c r="M35" s="144" t="str">
        <f t="shared" si="4"/>
        <v/>
      </c>
      <c r="N35" s="144" t="str">
        <f t="shared" si="19"/>
        <v/>
      </c>
      <c r="O35" s="144" t="str">
        <f t="shared" si="5"/>
        <v/>
      </c>
      <c r="P35" s="158" t="str">
        <f t="shared" si="6"/>
        <v/>
      </c>
      <c r="Q35" s="158" t="str">
        <f t="shared" si="7"/>
        <v/>
      </c>
      <c r="R35" s="158" t="str">
        <f t="shared" si="8"/>
        <v/>
      </c>
      <c r="S35" s="159" t="str">
        <f t="shared" si="9"/>
        <v/>
      </c>
      <c r="T35" s="159" t="str">
        <f t="shared" si="10"/>
        <v/>
      </c>
      <c r="U35" s="159"/>
      <c r="V35" s="160" t="str">
        <f t="shared" si="11"/>
        <v/>
      </c>
      <c r="W35" s="160" t="str">
        <f t="shared" si="12"/>
        <v/>
      </c>
      <c r="X35" s="160"/>
      <c r="Y35" s="159"/>
      <c r="Z35" s="159"/>
      <c r="AA35" s="159"/>
      <c r="AB35" s="142"/>
      <c r="AC35" s="142"/>
      <c r="AD35" s="142"/>
      <c r="AE35" s="142"/>
      <c r="AF35" s="161"/>
      <c r="AG35" s="142"/>
      <c r="AH35" s="162" t="str">
        <f t="shared" si="20"/>
        <v/>
      </c>
      <c r="AI35" s="162" t="str">
        <f t="shared" si="13"/>
        <v/>
      </c>
      <c r="AJ35" s="142"/>
      <c r="AK35" s="142"/>
      <c r="AL35" s="142"/>
    </row>
    <row r="36" spans="1:38" x14ac:dyDescent="0.2">
      <c r="A36" s="154">
        <v>32</v>
      </c>
      <c r="B36" s="155"/>
      <c r="C36" s="144" t="str">
        <f t="shared" si="0"/>
        <v/>
      </c>
      <c r="D36" s="144" t="str">
        <f t="shared" si="14"/>
        <v/>
      </c>
      <c r="E36" s="144" t="str">
        <f t="shared" si="15"/>
        <v/>
      </c>
      <c r="F36" s="156"/>
      <c r="G36" s="157"/>
      <c r="H36" s="142" t="str">
        <f t="shared" si="16"/>
        <v/>
      </c>
      <c r="I36" s="142" t="str">
        <f t="shared" si="17"/>
        <v/>
      </c>
      <c r="J36" s="144" t="str">
        <f t="shared" si="2"/>
        <v/>
      </c>
      <c r="K36" s="144" t="str">
        <f t="shared" si="3"/>
        <v/>
      </c>
      <c r="L36" s="144" t="str">
        <f t="shared" si="18"/>
        <v/>
      </c>
      <c r="M36" s="144" t="str">
        <f t="shared" si="4"/>
        <v/>
      </c>
      <c r="N36" s="144" t="str">
        <f t="shared" si="19"/>
        <v/>
      </c>
      <c r="O36" s="144" t="str">
        <f t="shared" si="5"/>
        <v/>
      </c>
      <c r="P36" s="158" t="str">
        <f t="shared" si="6"/>
        <v/>
      </c>
      <c r="Q36" s="158" t="str">
        <f t="shared" si="7"/>
        <v/>
      </c>
      <c r="R36" s="158" t="str">
        <f t="shared" si="8"/>
        <v/>
      </c>
      <c r="S36" s="159" t="str">
        <f t="shared" si="9"/>
        <v/>
      </c>
      <c r="T36" s="159" t="str">
        <f t="shared" si="10"/>
        <v/>
      </c>
      <c r="U36" s="159"/>
      <c r="V36" s="160" t="str">
        <f t="shared" si="11"/>
        <v/>
      </c>
      <c r="W36" s="160" t="str">
        <f t="shared" si="12"/>
        <v/>
      </c>
      <c r="X36" s="160"/>
      <c r="Y36" s="159"/>
      <c r="Z36" s="159"/>
      <c r="AA36" s="159"/>
      <c r="AB36" s="142"/>
      <c r="AC36" s="142"/>
      <c r="AD36" s="142"/>
      <c r="AE36" s="142"/>
      <c r="AF36" s="161"/>
      <c r="AG36" s="142"/>
      <c r="AH36" s="162" t="str">
        <f t="shared" si="20"/>
        <v/>
      </c>
      <c r="AI36" s="162" t="str">
        <f t="shared" si="13"/>
        <v/>
      </c>
      <c r="AJ36" s="142"/>
      <c r="AK36" s="142"/>
      <c r="AL36" s="142"/>
    </row>
    <row r="37" spans="1:38" x14ac:dyDescent="0.2">
      <c r="A37" s="154">
        <v>33</v>
      </c>
      <c r="B37" s="155"/>
      <c r="C37" s="144" t="str">
        <f t="shared" si="0"/>
        <v/>
      </c>
      <c r="D37" s="144" t="str">
        <f t="shared" si="14"/>
        <v/>
      </c>
      <c r="E37" s="144" t="str">
        <f t="shared" si="15"/>
        <v/>
      </c>
      <c r="F37" s="156"/>
      <c r="G37" s="157"/>
      <c r="H37" s="142" t="str">
        <f t="shared" si="16"/>
        <v/>
      </c>
      <c r="I37" s="142" t="str">
        <f t="shared" si="17"/>
        <v/>
      </c>
      <c r="J37" s="144" t="str">
        <f t="shared" ref="J37:J68" si="21">IFERROR(IF(AND(G37&lt;&gt;"",OR(I37="*",I37="")),"Kérem válasszon!",IF(G37&lt;&gt;"",VLOOKUP($G37,Berendezések1,11,FALSE),"")),"")</f>
        <v/>
      </c>
      <c r="K37" s="144" t="str">
        <f t="shared" si="3"/>
        <v/>
      </c>
      <c r="L37" s="144" t="str">
        <f t="shared" si="18"/>
        <v/>
      </c>
      <c r="M37" s="144" t="str">
        <f t="shared" ref="M37:M68" si="22">IFERROR(IF(G37&lt;&gt;"",VLOOKUP($G37,Berendezések1,7,FALSE),""),"")</f>
        <v/>
      </c>
      <c r="N37" s="144" t="str">
        <f t="shared" ref="N37:N68" si="23">IFERROR(IF(G37&lt;&gt;"",IF(VLOOKUP($G37,Berendezések1,4,FALSE)&lt;&gt;0,VLOOKUP($G37,Berendezések1,4,FALSE),""),""),"")</f>
        <v/>
      </c>
      <c r="O37" s="144" t="str">
        <f t="shared" ref="O37:O68" si="24">IFERROR(IF(G37&lt;&gt;"",IF(AND(VLOOKUP($G37,Berendezések1,8,FALSE)&lt;&gt;0,VLOOKUP($G37,Berendezések1,4,FALSE)&lt;&gt;0),VLOOKUP($G37,Berendezések1,8,FALSE),""),""),"")</f>
        <v/>
      </c>
      <c r="P37" s="158" t="str">
        <f t="shared" ref="P37:P68" si="25">IFERROR(IF(G37="","",IF(VLOOKUP($G37,Berendezések1,5,FALSE)=0,"",VLOOKUP($G37,Berendezések1,5,FALSE))),"")</f>
        <v/>
      </c>
      <c r="Q37" s="158" t="str">
        <f t="shared" ref="Q37:Q68" si="26">IFERROR(IF(G37&lt;&gt;"",IF(AND(VLOOKUP($G37,Berendezések1,5,FALSE)&lt;&gt;0,VLOOKUP($G37,Berendezések1,8,FALSE)&lt;&gt;0),VLOOKUP($G37,Berendezések1,8,FALSE),""),""),"")</f>
        <v/>
      </c>
      <c r="R37" s="158" t="str">
        <f t="shared" ref="R37:R68" si="27">IFERROR(IF(G37&lt;&gt;"",IF(VLOOKUP($G37,Berendezések1,6,FALSE)&lt;&gt;0,VLOOKUP($G37,Berendezések1,6,FALSE),""),""),"")</f>
        <v/>
      </c>
      <c r="S37" s="159" t="str">
        <f t="shared" ref="S37:S68" si="28">IFERROR(IF(G37="","",IF(VLOOKUP($G37,Berendezések1,12,FALSE)=0,"",VLOOKUP($G37,Berendezések1,12,FALSE))),"")</f>
        <v/>
      </c>
      <c r="T37" s="159" t="str">
        <f t="shared" ref="T37:T68" si="29">IFERROR(IF(G37="","",IF(VLOOKUP($G37,Berendezések1,13,FALSE)=0,"",VLOOKUP($G37,Berendezések1,13,FALSE))),"")</f>
        <v/>
      </c>
      <c r="U37" s="159"/>
      <c r="V37" s="160" t="str">
        <f t="shared" ref="V37:V68" si="30">IFERROR(IF(G37="","",IF(VLOOKUP($G37,Berendezések1,14,FALSE)=0,"",VLOOKUP($G37,Berendezések1,14,FALSE))),"")</f>
        <v/>
      </c>
      <c r="W37" s="160" t="str">
        <f t="shared" ref="W37:W68" si="31">IFERROR(IF(G37="","",IF(VLOOKUP($G37,Berendezések1,15,FALSE)=0,"",VLOOKUP($G37,Berendezések1,15,FALSE))),"")</f>
        <v/>
      </c>
      <c r="X37" s="160"/>
      <c r="Y37" s="159"/>
      <c r="Z37" s="159"/>
      <c r="AA37" s="159"/>
      <c r="AB37" s="142"/>
      <c r="AC37" s="142"/>
      <c r="AD37" s="142"/>
      <c r="AE37" s="142"/>
      <c r="AF37" s="161"/>
      <c r="AG37" s="142"/>
      <c r="AH37" s="162" t="str">
        <f t="shared" si="20"/>
        <v/>
      </c>
      <c r="AI37" s="162" t="str">
        <f t="shared" ref="AI37:AI68" si="32">IF(AND(M37&lt;&gt;"",AF37&lt;&gt;""),AF37+10*LOG10(M37),"")</f>
        <v/>
      </c>
      <c r="AJ37" s="142"/>
      <c r="AK37" s="142"/>
      <c r="AL37" s="142"/>
    </row>
    <row r="38" spans="1:38" x14ac:dyDescent="0.2">
      <c r="A38" s="154">
        <v>34</v>
      </c>
      <c r="B38" s="155"/>
      <c r="C38" s="144" t="str">
        <f t="shared" si="0"/>
        <v/>
      </c>
      <c r="D38" s="144" t="str">
        <f t="shared" si="14"/>
        <v/>
      </c>
      <c r="E38" s="144" t="str">
        <f t="shared" si="15"/>
        <v/>
      </c>
      <c r="F38" s="156"/>
      <c r="G38" s="157"/>
      <c r="H38" s="142" t="str">
        <f t="shared" si="16"/>
        <v/>
      </c>
      <c r="I38" s="142" t="str">
        <f t="shared" si="17"/>
        <v/>
      </c>
      <c r="J38" s="144" t="str">
        <f t="shared" si="21"/>
        <v/>
      </c>
      <c r="K38" s="144" t="str">
        <f t="shared" ref="K38:K69" si="33">IFERROR(IF(G38&lt;&gt;"",VLOOKUP($G38,Berendezések1,10,FALSE),""),"")</f>
        <v/>
      </c>
      <c r="L38" s="144" t="str">
        <f t="shared" ref="L38:L69" si="34">IFERROR(IF(G38&lt;&gt;"",VLOOKUP($G38,Berendezések1,9,FALSE),""),"")</f>
        <v/>
      </c>
      <c r="M38" s="144" t="str">
        <f t="shared" si="22"/>
        <v/>
      </c>
      <c r="N38" s="144" t="str">
        <f t="shared" si="23"/>
        <v/>
      </c>
      <c r="O38" s="144" t="str">
        <f t="shared" si="24"/>
        <v/>
      </c>
      <c r="P38" s="158" t="str">
        <f t="shared" si="25"/>
        <v/>
      </c>
      <c r="Q38" s="158" t="str">
        <f t="shared" si="26"/>
        <v/>
      </c>
      <c r="R38" s="158" t="str">
        <f t="shared" si="27"/>
        <v/>
      </c>
      <c r="S38" s="159" t="str">
        <f t="shared" si="28"/>
        <v/>
      </c>
      <c r="T38" s="159" t="str">
        <f t="shared" si="29"/>
        <v/>
      </c>
      <c r="U38" s="159"/>
      <c r="V38" s="160" t="str">
        <f t="shared" si="30"/>
        <v/>
      </c>
      <c r="W38" s="160" t="str">
        <f t="shared" si="31"/>
        <v/>
      </c>
      <c r="X38" s="160"/>
      <c r="Y38" s="159"/>
      <c r="Z38" s="159"/>
      <c r="AA38" s="159"/>
      <c r="AB38" s="142"/>
      <c r="AC38" s="142"/>
      <c r="AD38" s="142"/>
      <c r="AE38" s="142"/>
      <c r="AF38" s="161"/>
      <c r="AG38" s="142"/>
      <c r="AH38" s="162" t="str">
        <f t="shared" si="20"/>
        <v/>
      </c>
      <c r="AI38" s="162" t="str">
        <f t="shared" si="32"/>
        <v/>
      </c>
      <c r="AJ38" s="142"/>
      <c r="AK38" s="142"/>
      <c r="AL38" s="142"/>
    </row>
    <row r="39" spans="1:38" x14ac:dyDescent="0.2">
      <c r="A39" s="154">
        <v>35</v>
      </c>
      <c r="B39" s="155"/>
      <c r="C39" s="144" t="str">
        <f t="shared" si="0"/>
        <v/>
      </c>
      <c r="D39" s="144" t="str">
        <f t="shared" si="14"/>
        <v/>
      </c>
      <c r="E39" s="144" t="str">
        <f t="shared" si="15"/>
        <v/>
      </c>
      <c r="F39" s="156"/>
      <c r="G39" s="157"/>
      <c r="H39" s="142" t="str">
        <f t="shared" si="16"/>
        <v/>
      </c>
      <c r="I39" s="142" t="str">
        <f t="shared" si="17"/>
        <v/>
      </c>
      <c r="J39" s="144" t="str">
        <f t="shared" si="21"/>
        <v/>
      </c>
      <c r="K39" s="144" t="str">
        <f t="shared" si="33"/>
        <v/>
      </c>
      <c r="L39" s="144" t="str">
        <f t="shared" si="34"/>
        <v/>
      </c>
      <c r="M39" s="144" t="str">
        <f t="shared" si="22"/>
        <v/>
      </c>
      <c r="N39" s="144" t="str">
        <f t="shared" si="23"/>
        <v/>
      </c>
      <c r="O39" s="144" t="str">
        <f t="shared" si="24"/>
        <v/>
      </c>
      <c r="P39" s="158" t="str">
        <f t="shared" si="25"/>
        <v/>
      </c>
      <c r="Q39" s="158" t="str">
        <f t="shared" si="26"/>
        <v/>
      </c>
      <c r="R39" s="158" t="str">
        <f t="shared" si="27"/>
        <v/>
      </c>
      <c r="S39" s="159" t="str">
        <f t="shared" si="28"/>
        <v/>
      </c>
      <c r="T39" s="159" t="str">
        <f t="shared" si="29"/>
        <v/>
      </c>
      <c r="U39" s="159"/>
      <c r="V39" s="160" t="str">
        <f t="shared" si="30"/>
        <v/>
      </c>
      <c r="W39" s="160" t="str">
        <f t="shared" si="31"/>
        <v/>
      </c>
      <c r="X39" s="160"/>
      <c r="Y39" s="159"/>
      <c r="Z39" s="159"/>
      <c r="AA39" s="159"/>
      <c r="AB39" s="142"/>
      <c r="AC39" s="142"/>
      <c r="AD39" s="142"/>
      <c r="AE39" s="142"/>
      <c r="AF39" s="161"/>
      <c r="AG39" s="142"/>
      <c r="AH39" s="162" t="str">
        <f t="shared" si="20"/>
        <v/>
      </c>
      <c r="AI39" s="162" t="str">
        <f t="shared" si="32"/>
        <v/>
      </c>
      <c r="AJ39" s="142"/>
      <c r="AK39" s="142"/>
      <c r="AL39" s="142"/>
    </row>
    <row r="40" spans="1:38" x14ac:dyDescent="0.2">
      <c r="A40" s="154">
        <v>36</v>
      </c>
      <c r="B40" s="155"/>
      <c r="C40" s="144" t="str">
        <f t="shared" si="0"/>
        <v/>
      </c>
      <c r="D40" s="144" t="str">
        <f t="shared" si="14"/>
        <v/>
      </c>
      <c r="E40" s="144" t="str">
        <f t="shared" si="15"/>
        <v/>
      </c>
      <c r="F40" s="156"/>
      <c r="G40" s="157"/>
      <c r="H40" s="142" t="str">
        <f t="shared" si="16"/>
        <v/>
      </c>
      <c r="I40" s="142" t="str">
        <f t="shared" si="17"/>
        <v/>
      </c>
      <c r="J40" s="144" t="str">
        <f t="shared" si="21"/>
        <v/>
      </c>
      <c r="K40" s="144" t="str">
        <f t="shared" si="33"/>
        <v/>
      </c>
      <c r="L40" s="144" t="str">
        <f t="shared" si="34"/>
        <v/>
      </c>
      <c r="M40" s="144" t="str">
        <f t="shared" si="22"/>
        <v/>
      </c>
      <c r="N40" s="144" t="str">
        <f t="shared" si="23"/>
        <v/>
      </c>
      <c r="O40" s="144" t="str">
        <f t="shared" si="24"/>
        <v/>
      </c>
      <c r="P40" s="158" t="str">
        <f t="shared" si="25"/>
        <v/>
      </c>
      <c r="Q40" s="158" t="str">
        <f t="shared" si="26"/>
        <v/>
      </c>
      <c r="R40" s="158" t="str">
        <f t="shared" si="27"/>
        <v/>
      </c>
      <c r="S40" s="159" t="str">
        <f t="shared" si="28"/>
        <v/>
      </c>
      <c r="T40" s="159" t="str">
        <f t="shared" si="29"/>
        <v/>
      </c>
      <c r="U40" s="159"/>
      <c r="V40" s="160" t="str">
        <f t="shared" si="30"/>
        <v/>
      </c>
      <c r="W40" s="160" t="str">
        <f t="shared" si="31"/>
        <v/>
      </c>
      <c r="X40" s="160"/>
      <c r="Y40" s="159"/>
      <c r="Z40" s="159"/>
      <c r="AA40" s="159"/>
      <c r="AB40" s="142"/>
      <c r="AC40" s="142"/>
      <c r="AD40" s="142"/>
      <c r="AE40" s="142"/>
      <c r="AF40" s="161"/>
      <c r="AG40" s="142"/>
      <c r="AH40" s="162" t="str">
        <f t="shared" si="20"/>
        <v/>
      </c>
      <c r="AI40" s="162" t="str">
        <f t="shared" si="32"/>
        <v/>
      </c>
      <c r="AJ40" s="142"/>
      <c r="AK40" s="142"/>
      <c r="AL40" s="142"/>
    </row>
    <row r="41" spans="1:38" x14ac:dyDescent="0.2">
      <c r="A41" s="154">
        <v>37</v>
      </c>
      <c r="B41" s="155"/>
      <c r="C41" s="144" t="str">
        <f t="shared" si="0"/>
        <v/>
      </c>
      <c r="D41" s="144" t="str">
        <f t="shared" si="14"/>
        <v/>
      </c>
      <c r="E41" s="144" t="str">
        <f t="shared" si="15"/>
        <v/>
      </c>
      <c r="F41" s="156"/>
      <c r="G41" s="157"/>
      <c r="H41" s="142" t="str">
        <f t="shared" si="16"/>
        <v/>
      </c>
      <c r="I41" s="142" t="str">
        <f t="shared" si="17"/>
        <v/>
      </c>
      <c r="J41" s="144" t="str">
        <f t="shared" si="21"/>
        <v/>
      </c>
      <c r="K41" s="144" t="str">
        <f t="shared" si="33"/>
        <v/>
      </c>
      <c r="L41" s="144" t="str">
        <f t="shared" si="34"/>
        <v/>
      </c>
      <c r="M41" s="144" t="str">
        <f t="shared" si="22"/>
        <v/>
      </c>
      <c r="N41" s="144" t="str">
        <f t="shared" si="23"/>
        <v/>
      </c>
      <c r="O41" s="144" t="str">
        <f t="shared" si="24"/>
        <v/>
      </c>
      <c r="P41" s="158" t="str">
        <f t="shared" si="25"/>
        <v/>
      </c>
      <c r="Q41" s="158" t="str">
        <f t="shared" si="26"/>
        <v/>
      </c>
      <c r="R41" s="158" t="str">
        <f t="shared" si="27"/>
        <v/>
      </c>
      <c r="S41" s="159" t="str">
        <f t="shared" si="28"/>
        <v/>
      </c>
      <c r="T41" s="159" t="str">
        <f t="shared" si="29"/>
        <v/>
      </c>
      <c r="U41" s="159"/>
      <c r="V41" s="160" t="str">
        <f t="shared" si="30"/>
        <v/>
      </c>
      <c r="W41" s="160" t="str">
        <f t="shared" si="31"/>
        <v/>
      </c>
      <c r="X41" s="160"/>
      <c r="Y41" s="159"/>
      <c r="Z41" s="159"/>
      <c r="AA41" s="159"/>
      <c r="AB41" s="142"/>
      <c r="AC41" s="142"/>
      <c r="AD41" s="142"/>
      <c r="AE41" s="142"/>
      <c r="AF41" s="161"/>
      <c r="AG41" s="142"/>
      <c r="AH41" s="162" t="str">
        <f t="shared" si="20"/>
        <v/>
      </c>
      <c r="AI41" s="162" t="str">
        <f t="shared" si="32"/>
        <v/>
      </c>
      <c r="AJ41" s="142"/>
      <c r="AK41" s="142"/>
      <c r="AL41" s="142"/>
    </row>
    <row r="42" spans="1:38" x14ac:dyDescent="0.2">
      <c r="A42" s="154">
        <v>38</v>
      </c>
      <c r="B42" s="155"/>
      <c r="C42" s="144" t="str">
        <f t="shared" si="0"/>
        <v/>
      </c>
      <c r="D42" s="144" t="str">
        <f t="shared" si="14"/>
        <v/>
      </c>
      <c r="E42" s="144" t="str">
        <f t="shared" si="15"/>
        <v/>
      </c>
      <c r="F42" s="156"/>
      <c r="G42" s="157"/>
      <c r="H42" s="142" t="str">
        <f t="shared" si="16"/>
        <v/>
      </c>
      <c r="I42" s="142" t="str">
        <f t="shared" si="17"/>
        <v/>
      </c>
      <c r="J42" s="144" t="str">
        <f t="shared" si="21"/>
        <v/>
      </c>
      <c r="K42" s="144" t="str">
        <f t="shared" si="33"/>
        <v/>
      </c>
      <c r="L42" s="144" t="str">
        <f t="shared" si="34"/>
        <v/>
      </c>
      <c r="M42" s="144" t="str">
        <f t="shared" si="22"/>
        <v/>
      </c>
      <c r="N42" s="144" t="str">
        <f t="shared" si="23"/>
        <v/>
      </c>
      <c r="O42" s="144" t="str">
        <f t="shared" si="24"/>
        <v/>
      </c>
      <c r="P42" s="158" t="str">
        <f t="shared" si="25"/>
        <v/>
      </c>
      <c r="Q42" s="158" t="str">
        <f t="shared" si="26"/>
        <v/>
      </c>
      <c r="R42" s="158" t="str">
        <f t="shared" si="27"/>
        <v/>
      </c>
      <c r="S42" s="159" t="str">
        <f t="shared" si="28"/>
        <v/>
      </c>
      <c r="T42" s="159" t="str">
        <f t="shared" si="29"/>
        <v/>
      </c>
      <c r="U42" s="159"/>
      <c r="V42" s="160" t="str">
        <f t="shared" si="30"/>
        <v/>
      </c>
      <c r="W42" s="160" t="str">
        <f t="shared" si="31"/>
        <v/>
      </c>
      <c r="X42" s="160"/>
      <c r="Y42" s="159"/>
      <c r="Z42" s="159"/>
      <c r="AA42" s="159"/>
      <c r="AB42" s="142"/>
      <c r="AC42" s="142"/>
      <c r="AD42" s="142"/>
      <c r="AE42" s="142"/>
      <c r="AF42" s="161"/>
      <c r="AG42" s="142"/>
      <c r="AH42" s="162" t="str">
        <f t="shared" si="20"/>
        <v/>
      </c>
      <c r="AI42" s="162" t="str">
        <f t="shared" si="32"/>
        <v/>
      </c>
      <c r="AJ42" s="142"/>
      <c r="AK42" s="142"/>
      <c r="AL42" s="142"/>
    </row>
    <row r="43" spans="1:38" x14ac:dyDescent="0.2">
      <c r="A43" s="154">
        <v>39</v>
      </c>
      <c r="B43" s="155"/>
      <c r="C43" s="144" t="str">
        <f t="shared" si="0"/>
        <v/>
      </c>
      <c r="D43" s="144" t="str">
        <f t="shared" si="14"/>
        <v/>
      </c>
      <c r="E43" s="144" t="str">
        <f t="shared" si="15"/>
        <v/>
      </c>
      <c r="F43" s="156"/>
      <c r="G43" s="157"/>
      <c r="H43" s="142" t="str">
        <f t="shared" si="16"/>
        <v/>
      </c>
      <c r="I43" s="142" t="str">
        <f t="shared" si="17"/>
        <v/>
      </c>
      <c r="J43" s="144" t="str">
        <f t="shared" si="21"/>
        <v/>
      </c>
      <c r="K43" s="144" t="str">
        <f t="shared" si="33"/>
        <v/>
      </c>
      <c r="L43" s="144" t="str">
        <f t="shared" si="34"/>
        <v/>
      </c>
      <c r="M43" s="144" t="str">
        <f t="shared" si="22"/>
        <v/>
      </c>
      <c r="N43" s="144" t="str">
        <f t="shared" si="23"/>
        <v/>
      </c>
      <c r="O43" s="144" t="str">
        <f t="shared" si="24"/>
        <v/>
      </c>
      <c r="P43" s="158" t="str">
        <f t="shared" si="25"/>
        <v/>
      </c>
      <c r="Q43" s="158" t="str">
        <f t="shared" si="26"/>
        <v/>
      </c>
      <c r="R43" s="158" t="str">
        <f t="shared" si="27"/>
        <v/>
      </c>
      <c r="S43" s="159" t="str">
        <f t="shared" si="28"/>
        <v/>
      </c>
      <c r="T43" s="159" t="str">
        <f t="shared" si="29"/>
        <v/>
      </c>
      <c r="U43" s="159"/>
      <c r="V43" s="160" t="str">
        <f t="shared" si="30"/>
        <v/>
      </c>
      <c r="W43" s="160" t="str">
        <f t="shared" si="31"/>
        <v/>
      </c>
      <c r="X43" s="160"/>
      <c r="Y43" s="159"/>
      <c r="Z43" s="159"/>
      <c r="AA43" s="159"/>
      <c r="AB43" s="142"/>
      <c r="AC43" s="142"/>
      <c r="AD43" s="142"/>
      <c r="AE43" s="142"/>
      <c r="AF43" s="161"/>
      <c r="AG43" s="142"/>
      <c r="AH43" s="162" t="str">
        <f t="shared" si="20"/>
        <v/>
      </c>
      <c r="AI43" s="162" t="str">
        <f t="shared" si="32"/>
        <v/>
      </c>
      <c r="AJ43" s="142"/>
      <c r="AK43" s="142"/>
      <c r="AL43" s="142"/>
    </row>
    <row r="44" spans="1:38" x14ac:dyDescent="0.2">
      <c r="A44" s="154">
        <v>40</v>
      </c>
      <c r="B44" s="155"/>
      <c r="C44" s="144" t="str">
        <f t="shared" si="0"/>
        <v/>
      </c>
      <c r="D44" s="144" t="str">
        <f t="shared" si="14"/>
        <v/>
      </c>
      <c r="E44" s="144" t="str">
        <f t="shared" si="15"/>
        <v/>
      </c>
      <c r="F44" s="156"/>
      <c r="G44" s="157"/>
      <c r="H44" s="142" t="str">
        <f t="shared" si="16"/>
        <v/>
      </c>
      <c r="I44" s="142" t="str">
        <f t="shared" si="17"/>
        <v/>
      </c>
      <c r="J44" s="144" t="str">
        <f t="shared" si="21"/>
        <v/>
      </c>
      <c r="K44" s="144" t="str">
        <f t="shared" si="33"/>
        <v/>
      </c>
      <c r="L44" s="144" t="str">
        <f t="shared" si="34"/>
        <v/>
      </c>
      <c r="M44" s="144" t="str">
        <f t="shared" si="22"/>
        <v/>
      </c>
      <c r="N44" s="144" t="str">
        <f t="shared" si="23"/>
        <v/>
      </c>
      <c r="O44" s="144" t="str">
        <f t="shared" si="24"/>
        <v/>
      </c>
      <c r="P44" s="158" t="str">
        <f t="shared" si="25"/>
        <v/>
      </c>
      <c r="Q44" s="158" t="str">
        <f t="shared" si="26"/>
        <v/>
      </c>
      <c r="R44" s="158" t="str">
        <f t="shared" si="27"/>
        <v/>
      </c>
      <c r="S44" s="159" t="str">
        <f t="shared" si="28"/>
        <v/>
      </c>
      <c r="T44" s="159" t="str">
        <f t="shared" si="29"/>
        <v/>
      </c>
      <c r="U44" s="159"/>
      <c r="V44" s="160" t="str">
        <f t="shared" si="30"/>
        <v/>
      </c>
      <c r="W44" s="160" t="str">
        <f t="shared" si="31"/>
        <v/>
      </c>
      <c r="X44" s="160"/>
      <c r="Y44" s="159"/>
      <c r="Z44" s="159"/>
      <c r="AA44" s="159"/>
      <c r="AB44" s="142"/>
      <c r="AC44" s="142"/>
      <c r="AD44" s="142"/>
      <c r="AE44" s="142"/>
      <c r="AF44" s="161"/>
      <c r="AG44" s="142"/>
      <c r="AH44" s="162" t="str">
        <f t="shared" si="20"/>
        <v/>
      </c>
      <c r="AI44" s="162" t="str">
        <f t="shared" si="32"/>
        <v/>
      </c>
      <c r="AJ44" s="142"/>
      <c r="AK44" s="142"/>
      <c r="AL44" s="142"/>
    </row>
    <row r="45" spans="1:38" x14ac:dyDescent="0.2">
      <c r="A45" s="154">
        <v>41</v>
      </c>
      <c r="B45" s="155"/>
      <c r="C45" s="144" t="str">
        <f t="shared" si="0"/>
        <v/>
      </c>
      <c r="D45" s="144" t="str">
        <f t="shared" si="14"/>
        <v/>
      </c>
      <c r="E45" s="144" t="str">
        <f t="shared" si="15"/>
        <v/>
      </c>
      <c r="F45" s="156"/>
      <c r="G45" s="157"/>
      <c r="H45" s="142" t="str">
        <f t="shared" si="16"/>
        <v/>
      </c>
      <c r="I45" s="142" t="str">
        <f t="shared" si="17"/>
        <v/>
      </c>
      <c r="J45" s="144" t="str">
        <f t="shared" si="21"/>
        <v/>
      </c>
      <c r="K45" s="144" t="str">
        <f t="shared" si="33"/>
        <v/>
      </c>
      <c r="L45" s="144" t="str">
        <f t="shared" si="34"/>
        <v/>
      </c>
      <c r="M45" s="144" t="str">
        <f t="shared" si="22"/>
        <v/>
      </c>
      <c r="N45" s="144" t="str">
        <f t="shared" si="23"/>
        <v/>
      </c>
      <c r="O45" s="144" t="str">
        <f t="shared" si="24"/>
        <v/>
      </c>
      <c r="P45" s="158" t="str">
        <f t="shared" si="25"/>
        <v/>
      </c>
      <c r="Q45" s="158" t="str">
        <f t="shared" si="26"/>
        <v/>
      </c>
      <c r="R45" s="158" t="str">
        <f t="shared" si="27"/>
        <v/>
      </c>
      <c r="S45" s="159" t="str">
        <f t="shared" si="28"/>
        <v/>
      </c>
      <c r="T45" s="159" t="str">
        <f t="shared" si="29"/>
        <v/>
      </c>
      <c r="U45" s="159"/>
      <c r="V45" s="160" t="str">
        <f t="shared" si="30"/>
        <v/>
      </c>
      <c r="W45" s="160" t="str">
        <f t="shared" si="31"/>
        <v/>
      </c>
      <c r="X45" s="160"/>
      <c r="Y45" s="159"/>
      <c r="Z45" s="159"/>
      <c r="AA45" s="159"/>
      <c r="AB45" s="142"/>
      <c r="AC45" s="142"/>
      <c r="AD45" s="142"/>
      <c r="AE45" s="142"/>
      <c r="AF45" s="161"/>
      <c r="AG45" s="142"/>
      <c r="AH45" s="162" t="str">
        <f t="shared" si="20"/>
        <v/>
      </c>
      <c r="AI45" s="162" t="str">
        <f t="shared" si="32"/>
        <v/>
      </c>
      <c r="AJ45" s="142"/>
      <c r="AK45" s="142"/>
      <c r="AL45" s="142"/>
    </row>
    <row r="46" spans="1:38" x14ac:dyDescent="0.2">
      <c r="A46" s="154">
        <v>42</v>
      </c>
      <c r="B46" s="155"/>
      <c r="C46" s="144" t="str">
        <f t="shared" si="0"/>
        <v/>
      </c>
      <c r="D46" s="144" t="str">
        <f t="shared" si="14"/>
        <v/>
      </c>
      <c r="E46" s="144" t="str">
        <f t="shared" si="15"/>
        <v/>
      </c>
      <c r="F46" s="156"/>
      <c r="G46" s="157"/>
      <c r="H46" s="142" t="str">
        <f t="shared" si="16"/>
        <v/>
      </c>
      <c r="I46" s="142" t="str">
        <f t="shared" si="17"/>
        <v/>
      </c>
      <c r="J46" s="144" t="str">
        <f t="shared" si="21"/>
        <v/>
      </c>
      <c r="K46" s="144" t="str">
        <f t="shared" si="33"/>
        <v/>
      </c>
      <c r="L46" s="144" t="str">
        <f t="shared" si="34"/>
        <v/>
      </c>
      <c r="M46" s="144" t="str">
        <f t="shared" si="22"/>
        <v/>
      </c>
      <c r="N46" s="144" t="str">
        <f t="shared" si="23"/>
        <v/>
      </c>
      <c r="O46" s="144" t="str">
        <f t="shared" si="24"/>
        <v/>
      </c>
      <c r="P46" s="158" t="str">
        <f t="shared" si="25"/>
        <v/>
      </c>
      <c r="Q46" s="158" t="str">
        <f t="shared" si="26"/>
        <v/>
      </c>
      <c r="R46" s="158" t="str">
        <f t="shared" si="27"/>
        <v/>
      </c>
      <c r="S46" s="159" t="str">
        <f t="shared" si="28"/>
        <v/>
      </c>
      <c r="T46" s="159" t="str">
        <f t="shared" si="29"/>
        <v/>
      </c>
      <c r="U46" s="159"/>
      <c r="V46" s="160" t="str">
        <f t="shared" si="30"/>
        <v/>
      </c>
      <c r="W46" s="160" t="str">
        <f t="shared" si="31"/>
        <v/>
      </c>
      <c r="X46" s="160"/>
      <c r="Y46" s="159"/>
      <c r="Z46" s="159"/>
      <c r="AA46" s="159"/>
      <c r="AB46" s="142"/>
      <c r="AC46" s="142"/>
      <c r="AD46" s="142"/>
      <c r="AE46" s="142"/>
      <c r="AF46" s="161"/>
      <c r="AG46" s="142"/>
      <c r="AH46" s="162" t="str">
        <f t="shared" si="20"/>
        <v/>
      </c>
      <c r="AI46" s="162" t="str">
        <f t="shared" si="32"/>
        <v/>
      </c>
      <c r="AJ46" s="142"/>
      <c r="AK46" s="142"/>
      <c r="AL46" s="142"/>
    </row>
    <row r="47" spans="1:38" x14ac:dyDescent="0.2">
      <c r="A47" s="154">
        <v>43</v>
      </c>
      <c r="B47" s="155"/>
      <c r="C47" s="144" t="str">
        <f t="shared" si="0"/>
        <v/>
      </c>
      <c r="D47" s="144" t="str">
        <f t="shared" si="14"/>
        <v/>
      </c>
      <c r="E47" s="144" t="str">
        <f t="shared" si="15"/>
        <v/>
      </c>
      <c r="F47" s="156"/>
      <c r="G47" s="157"/>
      <c r="H47" s="142" t="str">
        <f t="shared" si="16"/>
        <v/>
      </c>
      <c r="I47" s="142" t="str">
        <f t="shared" si="17"/>
        <v/>
      </c>
      <c r="J47" s="144" t="str">
        <f t="shared" si="21"/>
        <v/>
      </c>
      <c r="K47" s="144" t="str">
        <f t="shared" si="33"/>
        <v/>
      </c>
      <c r="L47" s="144" t="str">
        <f t="shared" si="34"/>
        <v/>
      </c>
      <c r="M47" s="144" t="str">
        <f t="shared" si="22"/>
        <v/>
      </c>
      <c r="N47" s="144" t="str">
        <f t="shared" si="23"/>
        <v/>
      </c>
      <c r="O47" s="144" t="str">
        <f t="shared" si="24"/>
        <v/>
      </c>
      <c r="P47" s="158" t="str">
        <f t="shared" si="25"/>
        <v/>
      </c>
      <c r="Q47" s="158" t="str">
        <f t="shared" si="26"/>
        <v/>
      </c>
      <c r="R47" s="158" t="str">
        <f t="shared" si="27"/>
        <v/>
      </c>
      <c r="S47" s="159" t="str">
        <f t="shared" si="28"/>
        <v/>
      </c>
      <c r="T47" s="159" t="str">
        <f t="shared" si="29"/>
        <v/>
      </c>
      <c r="U47" s="159"/>
      <c r="V47" s="160" t="str">
        <f t="shared" si="30"/>
        <v/>
      </c>
      <c r="W47" s="160" t="str">
        <f t="shared" si="31"/>
        <v/>
      </c>
      <c r="X47" s="160"/>
      <c r="Y47" s="159"/>
      <c r="Z47" s="159"/>
      <c r="AA47" s="159"/>
      <c r="AB47" s="142"/>
      <c r="AC47" s="142"/>
      <c r="AD47" s="142"/>
      <c r="AE47" s="142"/>
      <c r="AF47" s="161"/>
      <c r="AG47" s="142"/>
      <c r="AH47" s="162" t="str">
        <f t="shared" si="20"/>
        <v/>
      </c>
      <c r="AI47" s="162" t="str">
        <f t="shared" si="32"/>
        <v/>
      </c>
      <c r="AJ47" s="142"/>
      <c r="AK47" s="142"/>
      <c r="AL47" s="142"/>
    </row>
    <row r="48" spans="1:38" x14ac:dyDescent="0.2">
      <c r="A48" s="154">
        <v>44</v>
      </c>
      <c r="B48" s="155"/>
      <c r="C48" s="144" t="str">
        <f t="shared" si="0"/>
        <v/>
      </c>
      <c r="D48" s="144" t="str">
        <f t="shared" si="14"/>
        <v/>
      </c>
      <c r="E48" s="144" t="str">
        <f t="shared" si="15"/>
        <v/>
      </c>
      <c r="F48" s="156"/>
      <c r="G48" s="157"/>
      <c r="H48" s="142" t="str">
        <f t="shared" si="16"/>
        <v/>
      </c>
      <c r="I48" s="142" t="str">
        <f t="shared" si="17"/>
        <v/>
      </c>
      <c r="J48" s="144" t="str">
        <f t="shared" si="21"/>
        <v/>
      </c>
      <c r="K48" s="144" t="str">
        <f t="shared" si="33"/>
        <v/>
      </c>
      <c r="L48" s="144" t="str">
        <f t="shared" si="34"/>
        <v/>
      </c>
      <c r="M48" s="144" t="str">
        <f t="shared" si="22"/>
        <v/>
      </c>
      <c r="N48" s="144" t="str">
        <f t="shared" si="23"/>
        <v/>
      </c>
      <c r="O48" s="144" t="str">
        <f t="shared" si="24"/>
        <v/>
      </c>
      <c r="P48" s="158" t="str">
        <f t="shared" si="25"/>
        <v/>
      </c>
      <c r="Q48" s="158" t="str">
        <f t="shared" si="26"/>
        <v/>
      </c>
      <c r="R48" s="158" t="str">
        <f t="shared" si="27"/>
        <v/>
      </c>
      <c r="S48" s="159" t="str">
        <f t="shared" si="28"/>
        <v/>
      </c>
      <c r="T48" s="159" t="str">
        <f t="shared" si="29"/>
        <v/>
      </c>
      <c r="U48" s="159"/>
      <c r="V48" s="160" t="str">
        <f t="shared" si="30"/>
        <v/>
      </c>
      <c r="W48" s="160" t="str">
        <f t="shared" si="31"/>
        <v/>
      </c>
      <c r="X48" s="160"/>
      <c r="Y48" s="159"/>
      <c r="Z48" s="159"/>
      <c r="AA48" s="159"/>
      <c r="AB48" s="142"/>
      <c r="AC48" s="142"/>
      <c r="AD48" s="142"/>
      <c r="AE48" s="142"/>
      <c r="AF48" s="161"/>
      <c r="AG48" s="142"/>
      <c r="AH48" s="162" t="str">
        <f t="shared" si="20"/>
        <v/>
      </c>
      <c r="AI48" s="162" t="str">
        <f t="shared" si="32"/>
        <v/>
      </c>
      <c r="AJ48" s="142"/>
      <c r="AK48" s="142"/>
      <c r="AL48" s="142"/>
    </row>
    <row r="49" spans="1:38" x14ac:dyDescent="0.2">
      <c r="A49" s="154">
        <v>45</v>
      </c>
      <c r="B49" s="155"/>
      <c r="C49" s="144" t="str">
        <f t="shared" si="0"/>
        <v/>
      </c>
      <c r="D49" s="144" t="str">
        <f t="shared" si="14"/>
        <v/>
      </c>
      <c r="E49" s="144" t="str">
        <f t="shared" si="15"/>
        <v/>
      </c>
      <c r="F49" s="156"/>
      <c r="G49" s="157"/>
      <c r="H49" s="142" t="str">
        <f t="shared" si="16"/>
        <v/>
      </c>
      <c r="I49" s="142" t="str">
        <f t="shared" si="17"/>
        <v/>
      </c>
      <c r="J49" s="144" t="str">
        <f t="shared" si="21"/>
        <v/>
      </c>
      <c r="K49" s="144" t="str">
        <f t="shared" si="33"/>
        <v/>
      </c>
      <c r="L49" s="144" t="str">
        <f t="shared" si="34"/>
        <v/>
      </c>
      <c r="M49" s="144" t="str">
        <f t="shared" si="22"/>
        <v/>
      </c>
      <c r="N49" s="144" t="str">
        <f t="shared" si="23"/>
        <v/>
      </c>
      <c r="O49" s="144" t="str">
        <f t="shared" si="24"/>
        <v/>
      </c>
      <c r="P49" s="158" t="str">
        <f t="shared" si="25"/>
        <v/>
      </c>
      <c r="Q49" s="158" t="str">
        <f t="shared" si="26"/>
        <v/>
      </c>
      <c r="R49" s="158" t="str">
        <f t="shared" si="27"/>
        <v/>
      </c>
      <c r="S49" s="159" t="str">
        <f t="shared" si="28"/>
        <v/>
      </c>
      <c r="T49" s="159" t="str">
        <f t="shared" si="29"/>
        <v/>
      </c>
      <c r="U49" s="159"/>
      <c r="V49" s="160" t="str">
        <f t="shared" si="30"/>
        <v/>
      </c>
      <c r="W49" s="160" t="str">
        <f t="shared" si="31"/>
        <v/>
      </c>
      <c r="X49" s="160"/>
      <c r="Y49" s="159"/>
      <c r="Z49" s="159"/>
      <c r="AA49" s="159"/>
      <c r="AB49" s="142"/>
      <c r="AC49" s="142"/>
      <c r="AD49" s="142"/>
      <c r="AE49" s="142"/>
      <c r="AF49" s="161"/>
      <c r="AG49" s="142"/>
      <c r="AH49" s="162" t="str">
        <f t="shared" si="20"/>
        <v/>
      </c>
      <c r="AI49" s="162" t="str">
        <f t="shared" si="32"/>
        <v/>
      </c>
      <c r="AJ49" s="142"/>
      <c r="AK49" s="142"/>
      <c r="AL49" s="142"/>
    </row>
    <row r="50" spans="1:38" x14ac:dyDescent="0.2">
      <c r="A50" s="154">
        <v>46</v>
      </c>
      <c r="B50" s="155"/>
      <c r="C50" s="144" t="str">
        <f t="shared" si="0"/>
        <v/>
      </c>
      <c r="D50" s="144" t="str">
        <f t="shared" si="14"/>
        <v/>
      </c>
      <c r="E50" s="144" t="str">
        <f t="shared" si="15"/>
        <v/>
      </c>
      <c r="F50" s="156"/>
      <c r="G50" s="157"/>
      <c r="H50" s="142" t="str">
        <f t="shared" si="16"/>
        <v/>
      </c>
      <c r="I50" s="142" t="str">
        <f t="shared" si="17"/>
        <v/>
      </c>
      <c r="J50" s="144" t="str">
        <f t="shared" si="21"/>
        <v/>
      </c>
      <c r="K50" s="144" t="str">
        <f t="shared" si="33"/>
        <v/>
      </c>
      <c r="L50" s="144" t="str">
        <f t="shared" si="34"/>
        <v/>
      </c>
      <c r="M50" s="144" t="str">
        <f t="shared" si="22"/>
        <v/>
      </c>
      <c r="N50" s="144" t="str">
        <f t="shared" si="23"/>
        <v/>
      </c>
      <c r="O50" s="144" t="str">
        <f t="shared" si="24"/>
        <v/>
      </c>
      <c r="P50" s="158" t="str">
        <f t="shared" si="25"/>
        <v/>
      </c>
      <c r="Q50" s="158" t="str">
        <f t="shared" si="26"/>
        <v/>
      </c>
      <c r="R50" s="158" t="str">
        <f t="shared" si="27"/>
        <v/>
      </c>
      <c r="S50" s="159" t="str">
        <f t="shared" si="28"/>
        <v/>
      </c>
      <c r="T50" s="159" t="str">
        <f t="shared" si="29"/>
        <v/>
      </c>
      <c r="U50" s="159"/>
      <c r="V50" s="160" t="str">
        <f t="shared" si="30"/>
        <v/>
      </c>
      <c r="W50" s="160" t="str">
        <f t="shared" si="31"/>
        <v/>
      </c>
      <c r="X50" s="160"/>
      <c r="Y50" s="159"/>
      <c r="Z50" s="159"/>
      <c r="AA50" s="159"/>
      <c r="AB50" s="142"/>
      <c r="AC50" s="142"/>
      <c r="AD50" s="142"/>
      <c r="AE50" s="142"/>
      <c r="AF50" s="161"/>
      <c r="AG50" s="142"/>
      <c r="AH50" s="162" t="str">
        <f t="shared" si="20"/>
        <v/>
      </c>
      <c r="AI50" s="162" t="str">
        <f t="shared" si="32"/>
        <v/>
      </c>
      <c r="AJ50" s="142"/>
      <c r="AK50" s="142"/>
      <c r="AL50" s="142"/>
    </row>
    <row r="51" spans="1:38" x14ac:dyDescent="0.2">
      <c r="A51" s="154">
        <v>47</v>
      </c>
      <c r="B51" s="155"/>
      <c r="C51" s="144" t="str">
        <f t="shared" si="0"/>
        <v/>
      </c>
      <c r="D51" s="144" t="str">
        <f t="shared" si="14"/>
        <v/>
      </c>
      <c r="E51" s="144" t="str">
        <f t="shared" si="15"/>
        <v/>
      </c>
      <c r="F51" s="156"/>
      <c r="G51" s="157"/>
      <c r="H51" s="142" t="str">
        <f t="shared" si="16"/>
        <v/>
      </c>
      <c r="I51" s="142" t="str">
        <f t="shared" si="17"/>
        <v/>
      </c>
      <c r="J51" s="144" t="str">
        <f t="shared" si="21"/>
        <v/>
      </c>
      <c r="K51" s="144" t="str">
        <f t="shared" si="33"/>
        <v/>
      </c>
      <c r="L51" s="144" t="str">
        <f t="shared" si="34"/>
        <v/>
      </c>
      <c r="M51" s="144" t="str">
        <f t="shared" si="22"/>
        <v/>
      </c>
      <c r="N51" s="144" t="str">
        <f t="shared" si="23"/>
        <v/>
      </c>
      <c r="O51" s="144" t="str">
        <f t="shared" si="24"/>
        <v/>
      </c>
      <c r="P51" s="158" t="str">
        <f t="shared" si="25"/>
        <v/>
      </c>
      <c r="Q51" s="158" t="str">
        <f t="shared" si="26"/>
        <v/>
      </c>
      <c r="R51" s="158" t="str">
        <f t="shared" si="27"/>
        <v/>
      </c>
      <c r="S51" s="159" t="str">
        <f t="shared" si="28"/>
        <v/>
      </c>
      <c r="T51" s="159" t="str">
        <f t="shared" si="29"/>
        <v/>
      </c>
      <c r="U51" s="159"/>
      <c r="V51" s="160" t="str">
        <f t="shared" si="30"/>
        <v/>
      </c>
      <c r="W51" s="160" t="str">
        <f t="shared" si="31"/>
        <v/>
      </c>
      <c r="X51" s="160"/>
      <c r="Y51" s="159"/>
      <c r="Z51" s="159"/>
      <c r="AA51" s="159"/>
      <c r="AB51" s="142"/>
      <c r="AC51" s="142"/>
      <c r="AD51" s="142"/>
      <c r="AE51" s="142"/>
      <c r="AF51" s="161"/>
      <c r="AG51" s="142"/>
      <c r="AH51" s="162" t="str">
        <f t="shared" si="20"/>
        <v/>
      </c>
      <c r="AI51" s="162" t="str">
        <f t="shared" si="32"/>
        <v/>
      </c>
      <c r="AJ51" s="142"/>
      <c r="AK51" s="142"/>
      <c r="AL51" s="142"/>
    </row>
    <row r="52" spans="1:38" x14ac:dyDescent="0.2">
      <c r="A52" s="154">
        <v>48</v>
      </c>
      <c r="B52" s="155"/>
      <c r="C52" s="144" t="str">
        <f t="shared" si="0"/>
        <v/>
      </c>
      <c r="D52" s="144" t="str">
        <f t="shared" si="14"/>
        <v/>
      </c>
      <c r="E52" s="144" t="str">
        <f t="shared" si="15"/>
        <v/>
      </c>
      <c r="F52" s="156"/>
      <c r="G52" s="157"/>
      <c r="H52" s="142" t="str">
        <f t="shared" si="16"/>
        <v/>
      </c>
      <c r="I52" s="142" t="str">
        <f t="shared" si="17"/>
        <v/>
      </c>
      <c r="J52" s="144" t="str">
        <f t="shared" si="21"/>
        <v/>
      </c>
      <c r="K52" s="144" t="str">
        <f t="shared" si="33"/>
        <v/>
      </c>
      <c r="L52" s="144" t="str">
        <f t="shared" si="34"/>
        <v/>
      </c>
      <c r="M52" s="144" t="str">
        <f t="shared" si="22"/>
        <v/>
      </c>
      <c r="N52" s="144" t="str">
        <f t="shared" si="23"/>
        <v/>
      </c>
      <c r="O52" s="144" t="str">
        <f t="shared" si="24"/>
        <v/>
      </c>
      <c r="P52" s="158" t="str">
        <f t="shared" si="25"/>
        <v/>
      </c>
      <c r="Q52" s="158" t="str">
        <f t="shared" si="26"/>
        <v/>
      </c>
      <c r="R52" s="158" t="str">
        <f t="shared" si="27"/>
        <v/>
      </c>
      <c r="S52" s="159" t="str">
        <f t="shared" si="28"/>
        <v/>
      </c>
      <c r="T52" s="159" t="str">
        <f t="shared" si="29"/>
        <v/>
      </c>
      <c r="U52" s="159"/>
      <c r="V52" s="160" t="str">
        <f t="shared" si="30"/>
        <v/>
      </c>
      <c r="W52" s="160" t="str">
        <f t="shared" si="31"/>
        <v/>
      </c>
      <c r="X52" s="160"/>
      <c r="Y52" s="159"/>
      <c r="Z52" s="159"/>
      <c r="AA52" s="159"/>
      <c r="AB52" s="142"/>
      <c r="AC52" s="142"/>
      <c r="AD52" s="142"/>
      <c r="AE52" s="142"/>
      <c r="AF52" s="161"/>
      <c r="AG52" s="142"/>
      <c r="AH52" s="162" t="str">
        <f t="shared" si="20"/>
        <v/>
      </c>
      <c r="AI52" s="162" t="str">
        <f t="shared" si="32"/>
        <v/>
      </c>
      <c r="AJ52" s="142"/>
      <c r="AK52" s="142"/>
      <c r="AL52" s="142"/>
    </row>
    <row r="53" spans="1:38" x14ac:dyDescent="0.2">
      <c r="A53" s="154">
        <v>49</v>
      </c>
      <c r="B53" s="155"/>
      <c r="C53" s="144" t="str">
        <f t="shared" si="0"/>
        <v/>
      </c>
      <c r="D53" s="144" t="str">
        <f t="shared" si="14"/>
        <v/>
      </c>
      <c r="E53" s="144" t="str">
        <f t="shared" si="15"/>
        <v/>
      </c>
      <c r="F53" s="156"/>
      <c r="G53" s="157"/>
      <c r="H53" s="142" t="str">
        <f t="shared" si="16"/>
        <v/>
      </c>
      <c r="I53" s="142" t="str">
        <f t="shared" si="17"/>
        <v/>
      </c>
      <c r="J53" s="144" t="str">
        <f t="shared" si="21"/>
        <v/>
      </c>
      <c r="K53" s="144" t="str">
        <f t="shared" si="33"/>
        <v/>
      </c>
      <c r="L53" s="144" t="str">
        <f t="shared" si="34"/>
        <v/>
      </c>
      <c r="M53" s="144" t="str">
        <f t="shared" si="22"/>
        <v/>
      </c>
      <c r="N53" s="144" t="str">
        <f t="shared" si="23"/>
        <v/>
      </c>
      <c r="O53" s="144" t="str">
        <f t="shared" si="24"/>
        <v/>
      </c>
      <c r="P53" s="158" t="str">
        <f t="shared" si="25"/>
        <v/>
      </c>
      <c r="Q53" s="158" t="str">
        <f t="shared" si="26"/>
        <v/>
      </c>
      <c r="R53" s="158" t="str">
        <f t="shared" si="27"/>
        <v/>
      </c>
      <c r="S53" s="159" t="str">
        <f t="shared" si="28"/>
        <v/>
      </c>
      <c r="T53" s="159" t="str">
        <f t="shared" si="29"/>
        <v/>
      </c>
      <c r="U53" s="159"/>
      <c r="V53" s="160" t="str">
        <f t="shared" si="30"/>
        <v/>
      </c>
      <c r="W53" s="160" t="str">
        <f t="shared" si="31"/>
        <v/>
      </c>
      <c r="X53" s="160"/>
      <c r="Y53" s="159"/>
      <c r="Z53" s="159"/>
      <c r="AA53" s="159"/>
      <c r="AB53" s="142"/>
      <c r="AC53" s="142"/>
      <c r="AD53" s="142"/>
      <c r="AE53" s="142"/>
      <c r="AF53" s="161"/>
      <c r="AG53" s="142"/>
      <c r="AH53" s="162" t="str">
        <f t="shared" si="20"/>
        <v/>
      </c>
      <c r="AI53" s="162" t="str">
        <f t="shared" si="32"/>
        <v/>
      </c>
      <c r="AJ53" s="142"/>
      <c r="AK53" s="142"/>
      <c r="AL53" s="142"/>
    </row>
    <row r="54" spans="1:38" x14ac:dyDescent="0.2">
      <c r="A54" s="154">
        <v>50</v>
      </c>
      <c r="B54" s="155"/>
      <c r="C54" s="144" t="str">
        <f t="shared" si="0"/>
        <v/>
      </c>
      <c r="D54" s="144" t="str">
        <f t="shared" si="14"/>
        <v/>
      </c>
      <c r="E54" s="144" t="str">
        <f t="shared" si="15"/>
        <v/>
      </c>
      <c r="F54" s="156"/>
      <c r="G54" s="157"/>
      <c r="H54" s="142" t="str">
        <f t="shared" si="16"/>
        <v/>
      </c>
      <c r="I54" s="142" t="str">
        <f t="shared" si="17"/>
        <v/>
      </c>
      <c r="J54" s="144" t="str">
        <f t="shared" si="21"/>
        <v/>
      </c>
      <c r="K54" s="144" t="str">
        <f t="shared" si="33"/>
        <v/>
      </c>
      <c r="L54" s="144" t="str">
        <f t="shared" si="34"/>
        <v/>
      </c>
      <c r="M54" s="144" t="str">
        <f t="shared" si="22"/>
        <v/>
      </c>
      <c r="N54" s="144" t="str">
        <f t="shared" si="23"/>
        <v/>
      </c>
      <c r="O54" s="144" t="str">
        <f t="shared" si="24"/>
        <v/>
      </c>
      <c r="P54" s="158" t="str">
        <f t="shared" si="25"/>
        <v/>
      </c>
      <c r="Q54" s="158" t="str">
        <f t="shared" si="26"/>
        <v/>
      </c>
      <c r="R54" s="158" t="str">
        <f t="shared" si="27"/>
        <v/>
      </c>
      <c r="S54" s="159" t="str">
        <f t="shared" si="28"/>
        <v/>
      </c>
      <c r="T54" s="159" t="str">
        <f t="shared" si="29"/>
        <v/>
      </c>
      <c r="U54" s="159"/>
      <c r="V54" s="160" t="str">
        <f t="shared" si="30"/>
        <v/>
      </c>
      <c r="W54" s="160" t="str">
        <f t="shared" si="31"/>
        <v/>
      </c>
      <c r="X54" s="160"/>
      <c r="Y54" s="159"/>
      <c r="Z54" s="159"/>
      <c r="AA54" s="159"/>
      <c r="AB54" s="142"/>
      <c r="AC54" s="142"/>
      <c r="AD54" s="142"/>
      <c r="AE54" s="142"/>
      <c r="AF54" s="161"/>
      <c r="AG54" s="142"/>
      <c r="AH54" s="162" t="str">
        <f t="shared" si="20"/>
        <v/>
      </c>
      <c r="AI54" s="162" t="str">
        <f t="shared" si="32"/>
        <v/>
      </c>
      <c r="AJ54" s="142"/>
      <c r="AK54" s="142"/>
      <c r="AL54" s="142"/>
    </row>
    <row r="55" spans="1:38" x14ac:dyDescent="0.2">
      <c r="A55" s="154">
        <v>51</v>
      </c>
      <c r="B55" s="155"/>
      <c r="C55" s="144" t="str">
        <f t="shared" si="0"/>
        <v/>
      </c>
      <c r="D55" s="144" t="str">
        <f t="shared" si="14"/>
        <v/>
      </c>
      <c r="E55" s="144" t="str">
        <f t="shared" si="15"/>
        <v/>
      </c>
      <c r="F55" s="156"/>
      <c r="G55" s="157"/>
      <c r="H55" s="142" t="str">
        <f t="shared" si="16"/>
        <v/>
      </c>
      <c r="I55" s="142" t="str">
        <f t="shared" si="17"/>
        <v/>
      </c>
      <c r="J55" s="144" t="str">
        <f t="shared" si="21"/>
        <v/>
      </c>
      <c r="K55" s="144" t="str">
        <f t="shared" si="33"/>
        <v/>
      </c>
      <c r="L55" s="144" t="str">
        <f t="shared" si="34"/>
        <v/>
      </c>
      <c r="M55" s="144" t="str">
        <f t="shared" si="22"/>
        <v/>
      </c>
      <c r="N55" s="144" t="str">
        <f t="shared" si="23"/>
        <v/>
      </c>
      <c r="O55" s="144" t="str">
        <f t="shared" si="24"/>
        <v/>
      </c>
      <c r="P55" s="158" t="str">
        <f t="shared" si="25"/>
        <v/>
      </c>
      <c r="Q55" s="158" t="str">
        <f t="shared" si="26"/>
        <v/>
      </c>
      <c r="R55" s="158" t="str">
        <f t="shared" si="27"/>
        <v/>
      </c>
      <c r="S55" s="159" t="str">
        <f t="shared" si="28"/>
        <v/>
      </c>
      <c r="T55" s="159" t="str">
        <f t="shared" si="29"/>
        <v/>
      </c>
      <c r="U55" s="159"/>
      <c r="V55" s="160" t="str">
        <f t="shared" si="30"/>
        <v/>
      </c>
      <c r="W55" s="160" t="str">
        <f t="shared" si="31"/>
        <v/>
      </c>
      <c r="X55" s="160"/>
      <c r="Y55" s="159"/>
      <c r="Z55" s="159"/>
      <c r="AA55" s="159"/>
      <c r="AB55" s="142"/>
      <c r="AC55" s="142"/>
      <c r="AD55" s="142"/>
      <c r="AE55" s="142"/>
      <c r="AF55" s="161"/>
      <c r="AG55" s="142"/>
      <c r="AH55" s="162" t="str">
        <f t="shared" si="20"/>
        <v/>
      </c>
      <c r="AI55" s="162" t="str">
        <f t="shared" si="32"/>
        <v/>
      </c>
      <c r="AJ55" s="142"/>
      <c r="AK55" s="142"/>
      <c r="AL55" s="142"/>
    </row>
    <row r="56" spans="1:38" x14ac:dyDescent="0.2">
      <c r="A56" s="154">
        <v>52</v>
      </c>
      <c r="B56" s="155"/>
      <c r="C56" s="144" t="str">
        <f t="shared" si="0"/>
        <v/>
      </c>
      <c r="D56" s="144" t="str">
        <f t="shared" si="14"/>
        <v/>
      </c>
      <c r="E56" s="144" t="str">
        <f t="shared" si="15"/>
        <v/>
      </c>
      <c r="F56" s="156"/>
      <c r="G56" s="157"/>
      <c r="H56" s="142" t="str">
        <f t="shared" si="16"/>
        <v/>
      </c>
      <c r="I56" s="142" t="str">
        <f t="shared" si="17"/>
        <v/>
      </c>
      <c r="J56" s="144" t="str">
        <f t="shared" si="21"/>
        <v/>
      </c>
      <c r="K56" s="144" t="str">
        <f t="shared" si="33"/>
        <v/>
      </c>
      <c r="L56" s="144" t="str">
        <f t="shared" si="34"/>
        <v/>
      </c>
      <c r="M56" s="144" t="str">
        <f t="shared" si="22"/>
        <v/>
      </c>
      <c r="N56" s="144" t="str">
        <f t="shared" si="23"/>
        <v/>
      </c>
      <c r="O56" s="144" t="str">
        <f t="shared" si="24"/>
        <v/>
      </c>
      <c r="P56" s="158" t="str">
        <f t="shared" si="25"/>
        <v/>
      </c>
      <c r="Q56" s="158" t="str">
        <f t="shared" si="26"/>
        <v/>
      </c>
      <c r="R56" s="158" t="str">
        <f t="shared" si="27"/>
        <v/>
      </c>
      <c r="S56" s="159" t="str">
        <f t="shared" si="28"/>
        <v/>
      </c>
      <c r="T56" s="159" t="str">
        <f t="shared" si="29"/>
        <v/>
      </c>
      <c r="U56" s="159"/>
      <c r="V56" s="160" t="str">
        <f t="shared" si="30"/>
        <v/>
      </c>
      <c r="W56" s="160" t="str">
        <f t="shared" si="31"/>
        <v/>
      </c>
      <c r="X56" s="160"/>
      <c r="Y56" s="159"/>
      <c r="Z56" s="159"/>
      <c r="AA56" s="159"/>
      <c r="AB56" s="142"/>
      <c r="AC56" s="142"/>
      <c r="AD56" s="142"/>
      <c r="AE56" s="142"/>
      <c r="AF56" s="161"/>
      <c r="AG56" s="142"/>
      <c r="AH56" s="162" t="str">
        <f t="shared" si="20"/>
        <v/>
      </c>
      <c r="AI56" s="162" t="str">
        <f t="shared" si="32"/>
        <v/>
      </c>
      <c r="AJ56" s="142"/>
      <c r="AK56" s="142"/>
      <c r="AL56" s="142"/>
    </row>
    <row r="57" spans="1:38" x14ac:dyDescent="0.2">
      <c r="A57" s="154">
        <v>53</v>
      </c>
      <c r="B57" s="155"/>
      <c r="C57" s="144" t="str">
        <f t="shared" si="0"/>
        <v/>
      </c>
      <c r="D57" s="144" t="str">
        <f t="shared" si="14"/>
        <v/>
      </c>
      <c r="E57" s="144" t="str">
        <f t="shared" si="15"/>
        <v/>
      </c>
      <c r="F57" s="156"/>
      <c r="G57" s="157"/>
      <c r="H57" s="142" t="str">
        <f t="shared" si="16"/>
        <v/>
      </c>
      <c r="I57" s="142" t="str">
        <f t="shared" si="17"/>
        <v/>
      </c>
      <c r="J57" s="144" t="str">
        <f t="shared" si="21"/>
        <v/>
      </c>
      <c r="K57" s="144" t="str">
        <f t="shared" si="33"/>
        <v/>
      </c>
      <c r="L57" s="144" t="str">
        <f t="shared" si="34"/>
        <v/>
      </c>
      <c r="M57" s="144" t="str">
        <f t="shared" si="22"/>
        <v/>
      </c>
      <c r="N57" s="144" t="str">
        <f t="shared" si="23"/>
        <v/>
      </c>
      <c r="O57" s="144" t="str">
        <f t="shared" si="24"/>
        <v/>
      </c>
      <c r="P57" s="158" t="str">
        <f t="shared" si="25"/>
        <v/>
      </c>
      <c r="Q57" s="158" t="str">
        <f t="shared" si="26"/>
        <v/>
      </c>
      <c r="R57" s="158" t="str">
        <f t="shared" si="27"/>
        <v/>
      </c>
      <c r="S57" s="159" t="str">
        <f t="shared" si="28"/>
        <v/>
      </c>
      <c r="T57" s="159" t="str">
        <f t="shared" si="29"/>
        <v/>
      </c>
      <c r="U57" s="159"/>
      <c r="V57" s="160" t="str">
        <f t="shared" si="30"/>
        <v/>
      </c>
      <c r="W57" s="160" t="str">
        <f t="shared" si="31"/>
        <v/>
      </c>
      <c r="X57" s="160"/>
      <c r="Y57" s="159"/>
      <c r="Z57" s="159"/>
      <c r="AA57" s="159"/>
      <c r="AB57" s="142"/>
      <c r="AC57" s="142"/>
      <c r="AD57" s="142"/>
      <c r="AE57" s="142"/>
      <c r="AF57" s="161"/>
      <c r="AG57" s="142"/>
      <c r="AH57" s="162" t="str">
        <f t="shared" si="20"/>
        <v/>
      </c>
      <c r="AI57" s="162" t="str">
        <f t="shared" si="32"/>
        <v/>
      </c>
      <c r="AJ57" s="142"/>
      <c r="AK57" s="142"/>
      <c r="AL57" s="142"/>
    </row>
    <row r="58" spans="1:38" x14ac:dyDescent="0.2">
      <c r="A58" s="154">
        <v>54</v>
      </c>
      <c r="B58" s="155"/>
      <c r="C58" s="144" t="str">
        <f t="shared" si="0"/>
        <v/>
      </c>
      <c r="D58" s="144" t="str">
        <f t="shared" si="14"/>
        <v/>
      </c>
      <c r="E58" s="144" t="str">
        <f t="shared" si="15"/>
        <v/>
      </c>
      <c r="F58" s="156"/>
      <c r="G58" s="157"/>
      <c r="H58" s="142" t="str">
        <f t="shared" si="16"/>
        <v/>
      </c>
      <c r="I58" s="142" t="str">
        <f t="shared" si="17"/>
        <v/>
      </c>
      <c r="J58" s="144" t="str">
        <f t="shared" si="21"/>
        <v/>
      </c>
      <c r="K58" s="144" t="str">
        <f t="shared" si="33"/>
        <v/>
      </c>
      <c r="L58" s="144" t="str">
        <f t="shared" si="34"/>
        <v/>
      </c>
      <c r="M58" s="144" t="str">
        <f t="shared" si="22"/>
        <v/>
      </c>
      <c r="N58" s="144" t="str">
        <f t="shared" si="23"/>
        <v/>
      </c>
      <c r="O58" s="144" t="str">
        <f t="shared" si="24"/>
        <v/>
      </c>
      <c r="P58" s="158" t="str">
        <f t="shared" si="25"/>
        <v/>
      </c>
      <c r="Q58" s="158" t="str">
        <f t="shared" si="26"/>
        <v/>
      </c>
      <c r="R58" s="158" t="str">
        <f t="shared" si="27"/>
        <v/>
      </c>
      <c r="S58" s="159" t="str">
        <f t="shared" si="28"/>
        <v/>
      </c>
      <c r="T58" s="159" t="str">
        <f t="shared" si="29"/>
        <v/>
      </c>
      <c r="U58" s="159"/>
      <c r="V58" s="160" t="str">
        <f t="shared" si="30"/>
        <v/>
      </c>
      <c r="W58" s="160" t="str">
        <f t="shared" si="31"/>
        <v/>
      </c>
      <c r="X58" s="160"/>
      <c r="Y58" s="159"/>
      <c r="Z58" s="159"/>
      <c r="AA58" s="159"/>
      <c r="AB58" s="142"/>
      <c r="AC58" s="142"/>
      <c r="AD58" s="142"/>
      <c r="AE58" s="142"/>
      <c r="AF58" s="161"/>
      <c r="AG58" s="142"/>
      <c r="AH58" s="162" t="str">
        <f t="shared" si="20"/>
        <v/>
      </c>
      <c r="AI58" s="162" t="str">
        <f t="shared" si="32"/>
        <v/>
      </c>
      <c r="AJ58" s="142"/>
      <c r="AK58" s="142"/>
      <c r="AL58" s="142"/>
    </row>
    <row r="59" spans="1:38" x14ac:dyDescent="0.2">
      <c r="A59" s="154">
        <v>55</v>
      </c>
      <c r="B59" s="155"/>
      <c r="C59" s="144" t="str">
        <f t="shared" si="0"/>
        <v/>
      </c>
      <c r="D59" s="144" t="str">
        <f t="shared" si="14"/>
        <v/>
      </c>
      <c r="E59" s="144" t="str">
        <f t="shared" si="15"/>
        <v/>
      </c>
      <c r="F59" s="156"/>
      <c r="G59" s="157"/>
      <c r="H59" s="142" t="str">
        <f t="shared" si="16"/>
        <v/>
      </c>
      <c r="I59" s="142" t="str">
        <f t="shared" si="17"/>
        <v/>
      </c>
      <c r="J59" s="144" t="str">
        <f t="shared" si="21"/>
        <v/>
      </c>
      <c r="K59" s="144" t="str">
        <f t="shared" si="33"/>
        <v/>
      </c>
      <c r="L59" s="144" t="str">
        <f t="shared" si="34"/>
        <v/>
      </c>
      <c r="M59" s="144" t="str">
        <f t="shared" si="22"/>
        <v/>
      </c>
      <c r="N59" s="144" t="str">
        <f t="shared" si="23"/>
        <v/>
      </c>
      <c r="O59" s="144" t="str">
        <f t="shared" si="24"/>
        <v/>
      </c>
      <c r="P59" s="158" t="str">
        <f t="shared" si="25"/>
        <v/>
      </c>
      <c r="Q59" s="158" t="str">
        <f t="shared" si="26"/>
        <v/>
      </c>
      <c r="R59" s="158" t="str">
        <f t="shared" si="27"/>
        <v/>
      </c>
      <c r="S59" s="159" t="str">
        <f t="shared" si="28"/>
        <v/>
      </c>
      <c r="T59" s="159" t="str">
        <f t="shared" si="29"/>
        <v/>
      </c>
      <c r="U59" s="159"/>
      <c r="V59" s="160" t="str">
        <f t="shared" si="30"/>
        <v/>
      </c>
      <c r="W59" s="160" t="str">
        <f t="shared" si="31"/>
        <v/>
      </c>
      <c r="X59" s="160"/>
      <c r="Y59" s="159"/>
      <c r="Z59" s="159"/>
      <c r="AA59" s="159"/>
      <c r="AB59" s="142"/>
      <c r="AC59" s="142"/>
      <c r="AD59" s="142"/>
      <c r="AE59" s="142"/>
      <c r="AF59" s="161"/>
      <c r="AG59" s="142"/>
      <c r="AH59" s="162" t="str">
        <f t="shared" si="20"/>
        <v/>
      </c>
      <c r="AI59" s="162" t="str">
        <f t="shared" si="32"/>
        <v/>
      </c>
      <c r="AJ59" s="142"/>
      <c r="AK59" s="142"/>
      <c r="AL59" s="142"/>
    </row>
    <row r="60" spans="1:38" x14ac:dyDescent="0.2">
      <c r="A60" s="154">
        <v>56</v>
      </c>
      <c r="B60" s="155"/>
      <c r="C60" s="144" t="str">
        <f t="shared" si="0"/>
        <v/>
      </c>
      <c r="D60" s="144" t="str">
        <f t="shared" si="14"/>
        <v/>
      </c>
      <c r="E60" s="144" t="str">
        <f t="shared" si="15"/>
        <v/>
      </c>
      <c r="F60" s="156"/>
      <c r="G60" s="157"/>
      <c r="H60" s="142" t="str">
        <f t="shared" si="16"/>
        <v/>
      </c>
      <c r="I60" s="142" t="str">
        <f t="shared" si="17"/>
        <v/>
      </c>
      <c r="J60" s="144" t="str">
        <f t="shared" si="21"/>
        <v/>
      </c>
      <c r="K60" s="144" t="str">
        <f t="shared" si="33"/>
        <v/>
      </c>
      <c r="L60" s="144" t="str">
        <f t="shared" si="34"/>
        <v/>
      </c>
      <c r="M60" s="144" t="str">
        <f t="shared" si="22"/>
        <v/>
      </c>
      <c r="N60" s="144" t="str">
        <f t="shared" si="23"/>
        <v/>
      </c>
      <c r="O60" s="144" t="str">
        <f t="shared" si="24"/>
        <v/>
      </c>
      <c r="P60" s="158" t="str">
        <f t="shared" si="25"/>
        <v/>
      </c>
      <c r="Q60" s="158" t="str">
        <f t="shared" si="26"/>
        <v/>
      </c>
      <c r="R60" s="158" t="str">
        <f t="shared" si="27"/>
        <v/>
      </c>
      <c r="S60" s="159" t="str">
        <f t="shared" si="28"/>
        <v/>
      </c>
      <c r="T60" s="159" t="str">
        <f t="shared" si="29"/>
        <v/>
      </c>
      <c r="U60" s="159"/>
      <c r="V60" s="160" t="str">
        <f t="shared" si="30"/>
        <v/>
      </c>
      <c r="W60" s="160" t="str">
        <f t="shared" si="31"/>
        <v/>
      </c>
      <c r="X60" s="160"/>
      <c r="Y60" s="159"/>
      <c r="Z60" s="159"/>
      <c r="AA60" s="159"/>
      <c r="AB60" s="142"/>
      <c r="AC60" s="142"/>
      <c r="AD60" s="142"/>
      <c r="AE60" s="142"/>
      <c r="AF60" s="161"/>
      <c r="AG60" s="142"/>
      <c r="AH60" s="162" t="str">
        <f t="shared" si="20"/>
        <v/>
      </c>
      <c r="AI60" s="162" t="str">
        <f t="shared" si="32"/>
        <v/>
      </c>
      <c r="AJ60" s="142"/>
      <c r="AK60" s="142"/>
      <c r="AL60" s="142"/>
    </row>
    <row r="61" spans="1:38" x14ac:dyDescent="0.2">
      <c r="A61" s="154">
        <v>57</v>
      </c>
      <c r="B61" s="155"/>
      <c r="C61" s="144" t="str">
        <f t="shared" si="0"/>
        <v/>
      </c>
      <c r="D61" s="144" t="str">
        <f t="shared" si="14"/>
        <v/>
      </c>
      <c r="E61" s="144" t="str">
        <f t="shared" si="15"/>
        <v/>
      </c>
      <c r="F61" s="156"/>
      <c r="G61" s="157"/>
      <c r="H61" s="142" t="str">
        <f t="shared" si="16"/>
        <v/>
      </c>
      <c r="I61" s="142" t="str">
        <f t="shared" si="17"/>
        <v/>
      </c>
      <c r="J61" s="144" t="str">
        <f t="shared" si="21"/>
        <v/>
      </c>
      <c r="K61" s="144" t="str">
        <f t="shared" si="33"/>
        <v/>
      </c>
      <c r="L61" s="144" t="str">
        <f t="shared" si="34"/>
        <v/>
      </c>
      <c r="M61" s="144" t="str">
        <f t="shared" si="22"/>
        <v/>
      </c>
      <c r="N61" s="144" t="str">
        <f t="shared" si="23"/>
        <v/>
      </c>
      <c r="O61" s="144" t="str">
        <f t="shared" si="24"/>
        <v/>
      </c>
      <c r="P61" s="158" t="str">
        <f t="shared" si="25"/>
        <v/>
      </c>
      <c r="Q61" s="158" t="str">
        <f t="shared" si="26"/>
        <v/>
      </c>
      <c r="R61" s="158" t="str">
        <f t="shared" si="27"/>
        <v/>
      </c>
      <c r="S61" s="159" t="str">
        <f t="shared" si="28"/>
        <v/>
      </c>
      <c r="T61" s="159" t="str">
        <f t="shared" si="29"/>
        <v/>
      </c>
      <c r="U61" s="159"/>
      <c r="V61" s="160" t="str">
        <f t="shared" si="30"/>
        <v/>
      </c>
      <c r="W61" s="160" t="str">
        <f t="shared" si="31"/>
        <v/>
      </c>
      <c r="X61" s="160"/>
      <c r="Y61" s="159"/>
      <c r="Z61" s="159"/>
      <c r="AA61" s="159"/>
      <c r="AB61" s="142"/>
      <c r="AC61" s="142"/>
      <c r="AD61" s="142"/>
      <c r="AE61" s="142"/>
      <c r="AF61" s="161"/>
      <c r="AG61" s="142"/>
      <c r="AH61" s="162" t="str">
        <f t="shared" si="20"/>
        <v/>
      </c>
      <c r="AI61" s="162" t="str">
        <f t="shared" si="32"/>
        <v/>
      </c>
      <c r="AJ61" s="142"/>
      <c r="AK61" s="142"/>
      <c r="AL61" s="142"/>
    </row>
    <row r="62" spans="1:38" x14ac:dyDescent="0.2">
      <c r="A62" s="154">
        <v>58</v>
      </c>
      <c r="B62" s="155"/>
      <c r="C62" s="144" t="str">
        <f t="shared" si="0"/>
        <v/>
      </c>
      <c r="D62" s="144" t="str">
        <f t="shared" si="14"/>
        <v/>
      </c>
      <c r="E62" s="144" t="str">
        <f t="shared" si="15"/>
        <v/>
      </c>
      <c r="F62" s="156"/>
      <c r="G62" s="157"/>
      <c r="H62" s="142" t="str">
        <f t="shared" si="16"/>
        <v/>
      </c>
      <c r="I62" s="142" t="str">
        <f t="shared" si="17"/>
        <v/>
      </c>
      <c r="J62" s="144" t="str">
        <f t="shared" si="21"/>
        <v/>
      </c>
      <c r="K62" s="144" t="str">
        <f t="shared" si="33"/>
        <v/>
      </c>
      <c r="L62" s="144" t="str">
        <f t="shared" si="34"/>
        <v/>
      </c>
      <c r="M62" s="144" t="str">
        <f t="shared" si="22"/>
        <v/>
      </c>
      <c r="N62" s="144" t="str">
        <f t="shared" si="23"/>
        <v/>
      </c>
      <c r="O62" s="144" t="str">
        <f t="shared" si="24"/>
        <v/>
      </c>
      <c r="P62" s="158" t="str">
        <f t="shared" si="25"/>
        <v/>
      </c>
      <c r="Q62" s="158" t="str">
        <f t="shared" si="26"/>
        <v/>
      </c>
      <c r="R62" s="158" t="str">
        <f t="shared" si="27"/>
        <v/>
      </c>
      <c r="S62" s="159" t="str">
        <f t="shared" si="28"/>
        <v/>
      </c>
      <c r="T62" s="159" t="str">
        <f t="shared" si="29"/>
        <v/>
      </c>
      <c r="U62" s="159"/>
      <c r="V62" s="160" t="str">
        <f t="shared" si="30"/>
        <v/>
      </c>
      <c r="W62" s="160" t="str">
        <f t="shared" si="31"/>
        <v/>
      </c>
      <c r="X62" s="160"/>
      <c r="Y62" s="159"/>
      <c r="Z62" s="159"/>
      <c r="AA62" s="159"/>
      <c r="AB62" s="142"/>
      <c r="AC62" s="142"/>
      <c r="AD62" s="142"/>
      <c r="AE62" s="142"/>
      <c r="AF62" s="161"/>
      <c r="AG62" s="142"/>
      <c r="AH62" s="162" t="str">
        <f t="shared" si="20"/>
        <v/>
      </c>
      <c r="AI62" s="162" t="str">
        <f t="shared" si="32"/>
        <v/>
      </c>
      <c r="AJ62" s="142"/>
      <c r="AK62" s="142"/>
      <c r="AL62" s="142"/>
    </row>
    <row r="63" spans="1:38" x14ac:dyDescent="0.2">
      <c r="A63" s="154">
        <v>59</v>
      </c>
      <c r="B63" s="155"/>
      <c r="C63" s="144" t="str">
        <f t="shared" si="0"/>
        <v/>
      </c>
      <c r="D63" s="144" t="str">
        <f t="shared" si="14"/>
        <v/>
      </c>
      <c r="E63" s="144" t="str">
        <f t="shared" si="15"/>
        <v/>
      </c>
      <c r="F63" s="156"/>
      <c r="G63" s="157"/>
      <c r="H63" s="142" t="str">
        <f t="shared" si="16"/>
        <v/>
      </c>
      <c r="I63" s="142" t="str">
        <f t="shared" si="17"/>
        <v/>
      </c>
      <c r="J63" s="144" t="str">
        <f t="shared" si="21"/>
        <v/>
      </c>
      <c r="K63" s="144" t="str">
        <f t="shared" si="33"/>
        <v/>
      </c>
      <c r="L63" s="144" t="str">
        <f t="shared" si="34"/>
        <v/>
      </c>
      <c r="M63" s="144" t="str">
        <f t="shared" si="22"/>
        <v/>
      </c>
      <c r="N63" s="144" t="str">
        <f t="shared" si="23"/>
        <v/>
      </c>
      <c r="O63" s="144" t="str">
        <f t="shared" si="24"/>
        <v/>
      </c>
      <c r="P63" s="158" t="str">
        <f t="shared" si="25"/>
        <v/>
      </c>
      <c r="Q63" s="158" t="str">
        <f t="shared" si="26"/>
        <v/>
      </c>
      <c r="R63" s="158" t="str">
        <f t="shared" si="27"/>
        <v/>
      </c>
      <c r="S63" s="159" t="str">
        <f t="shared" si="28"/>
        <v/>
      </c>
      <c r="T63" s="159" t="str">
        <f t="shared" si="29"/>
        <v/>
      </c>
      <c r="U63" s="159"/>
      <c r="V63" s="160" t="str">
        <f t="shared" si="30"/>
        <v/>
      </c>
      <c r="W63" s="160" t="str">
        <f t="shared" si="31"/>
        <v/>
      </c>
      <c r="X63" s="160"/>
      <c r="Y63" s="159"/>
      <c r="Z63" s="159"/>
      <c r="AA63" s="159"/>
      <c r="AB63" s="142"/>
      <c r="AC63" s="142"/>
      <c r="AD63" s="142"/>
      <c r="AE63" s="142"/>
      <c r="AF63" s="161"/>
      <c r="AG63" s="142"/>
      <c r="AH63" s="162" t="str">
        <f t="shared" si="20"/>
        <v/>
      </c>
      <c r="AI63" s="162" t="str">
        <f t="shared" si="32"/>
        <v/>
      </c>
      <c r="AJ63" s="142"/>
      <c r="AK63" s="142"/>
      <c r="AL63" s="142"/>
    </row>
    <row r="64" spans="1:38" x14ac:dyDescent="0.2">
      <c r="A64" s="154">
        <v>60</v>
      </c>
      <c r="B64" s="155"/>
      <c r="C64" s="144" t="str">
        <f t="shared" si="0"/>
        <v/>
      </c>
      <c r="D64" s="144" t="str">
        <f t="shared" si="14"/>
        <v/>
      </c>
      <c r="E64" s="144" t="str">
        <f t="shared" si="15"/>
        <v/>
      </c>
      <c r="F64" s="156"/>
      <c r="G64" s="157"/>
      <c r="H64" s="142" t="str">
        <f t="shared" si="16"/>
        <v/>
      </c>
      <c r="I64" s="142" t="str">
        <f t="shared" si="17"/>
        <v/>
      </c>
      <c r="J64" s="144" t="str">
        <f t="shared" si="21"/>
        <v/>
      </c>
      <c r="K64" s="144" t="str">
        <f t="shared" si="33"/>
        <v/>
      </c>
      <c r="L64" s="144" t="str">
        <f t="shared" si="34"/>
        <v/>
      </c>
      <c r="M64" s="144" t="str">
        <f t="shared" si="22"/>
        <v/>
      </c>
      <c r="N64" s="144" t="str">
        <f t="shared" si="23"/>
        <v/>
      </c>
      <c r="O64" s="144" t="str">
        <f t="shared" si="24"/>
        <v/>
      </c>
      <c r="P64" s="158" t="str">
        <f t="shared" si="25"/>
        <v/>
      </c>
      <c r="Q64" s="158" t="str">
        <f t="shared" si="26"/>
        <v/>
      </c>
      <c r="R64" s="158" t="str">
        <f t="shared" si="27"/>
        <v/>
      </c>
      <c r="S64" s="159" t="str">
        <f t="shared" si="28"/>
        <v/>
      </c>
      <c r="T64" s="159" t="str">
        <f t="shared" si="29"/>
        <v/>
      </c>
      <c r="U64" s="159"/>
      <c r="V64" s="160" t="str">
        <f t="shared" si="30"/>
        <v/>
      </c>
      <c r="W64" s="160" t="str">
        <f t="shared" si="31"/>
        <v/>
      </c>
      <c r="X64" s="160"/>
      <c r="Y64" s="159"/>
      <c r="Z64" s="159"/>
      <c r="AA64" s="159"/>
      <c r="AB64" s="142"/>
      <c r="AC64" s="142"/>
      <c r="AD64" s="142"/>
      <c r="AE64" s="142"/>
      <c r="AF64" s="161"/>
      <c r="AG64" s="142"/>
      <c r="AH64" s="162" t="str">
        <f t="shared" si="20"/>
        <v/>
      </c>
      <c r="AI64" s="162" t="str">
        <f t="shared" si="32"/>
        <v/>
      </c>
      <c r="AJ64" s="142"/>
      <c r="AK64" s="142"/>
      <c r="AL64" s="142"/>
    </row>
    <row r="65" spans="1:38" x14ac:dyDescent="0.2">
      <c r="A65" s="154">
        <v>61</v>
      </c>
      <c r="B65" s="155"/>
      <c r="C65" s="144" t="str">
        <f t="shared" si="0"/>
        <v/>
      </c>
      <c r="D65" s="144" t="str">
        <f t="shared" si="14"/>
        <v/>
      </c>
      <c r="E65" s="144" t="str">
        <f t="shared" si="15"/>
        <v/>
      </c>
      <c r="F65" s="156"/>
      <c r="G65" s="157"/>
      <c r="H65" s="142" t="str">
        <f t="shared" si="16"/>
        <v/>
      </c>
      <c r="I65" s="142" t="str">
        <f t="shared" si="17"/>
        <v/>
      </c>
      <c r="J65" s="144" t="str">
        <f t="shared" si="21"/>
        <v/>
      </c>
      <c r="K65" s="144" t="str">
        <f t="shared" si="33"/>
        <v/>
      </c>
      <c r="L65" s="144" t="str">
        <f t="shared" si="34"/>
        <v/>
      </c>
      <c r="M65" s="144" t="str">
        <f t="shared" si="22"/>
        <v/>
      </c>
      <c r="N65" s="144" t="str">
        <f t="shared" si="23"/>
        <v/>
      </c>
      <c r="O65" s="144" t="str">
        <f t="shared" si="24"/>
        <v/>
      </c>
      <c r="P65" s="158" t="str">
        <f t="shared" si="25"/>
        <v/>
      </c>
      <c r="Q65" s="158" t="str">
        <f t="shared" si="26"/>
        <v/>
      </c>
      <c r="R65" s="158" t="str">
        <f t="shared" si="27"/>
        <v/>
      </c>
      <c r="S65" s="159" t="str">
        <f t="shared" si="28"/>
        <v/>
      </c>
      <c r="T65" s="159" t="str">
        <f t="shared" si="29"/>
        <v/>
      </c>
      <c r="U65" s="159"/>
      <c r="V65" s="160" t="str">
        <f t="shared" si="30"/>
        <v/>
      </c>
      <c r="W65" s="160" t="str">
        <f t="shared" si="31"/>
        <v/>
      </c>
      <c r="X65" s="160"/>
      <c r="Y65" s="159"/>
      <c r="Z65" s="159"/>
      <c r="AA65" s="159"/>
      <c r="AB65" s="142"/>
      <c r="AC65" s="142"/>
      <c r="AD65" s="142"/>
      <c r="AE65" s="142"/>
      <c r="AF65" s="161"/>
      <c r="AG65" s="142"/>
      <c r="AH65" s="162" t="str">
        <f t="shared" si="20"/>
        <v/>
      </c>
      <c r="AI65" s="162" t="str">
        <f t="shared" si="32"/>
        <v/>
      </c>
      <c r="AJ65" s="142"/>
      <c r="AK65" s="142"/>
      <c r="AL65" s="142"/>
    </row>
    <row r="66" spans="1:38" x14ac:dyDescent="0.2">
      <c r="A66" s="154">
        <v>62</v>
      </c>
      <c r="B66" s="155"/>
      <c r="C66" s="144" t="str">
        <f t="shared" si="0"/>
        <v/>
      </c>
      <c r="D66" s="144" t="str">
        <f t="shared" si="14"/>
        <v/>
      </c>
      <c r="E66" s="144" t="str">
        <f t="shared" si="15"/>
        <v/>
      </c>
      <c r="F66" s="156"/>
      <c r="G66" s="157"/>
      <c r="H66" s="142" t="str">
        <f t="shared" si="16"/>
        <v/>
      </c>
      <c r="I66" s="142" t="str">
        <f t="shared" si="17"/>
        <v/>
      </c>
      <c r="J66" s="144" t="str">
        <f t="shared" si="21"/>
        <v/>
      </c>
      <c r="K66" s="144" t="str">
        <f t="shared" si="33"/>
        <v/>
      </c>
      <c r="L66" s="144" t="str">
        <f t="shared" si="34"/>
        <v/>
      </c>
      <c r="M66" s="144" t="str">
        <f t="shared" si="22"/>
        <v/>
      </c>
      <c r="N66" s="144" t="str">
        <f t="shared" si="23"/>
        <v/>
      </c>
      <c r="O66" s="144" t="str">
        <f t="shared" si="24"/>
        <v/>
      </c>
      <c r="P66" s="158" t="str">
        <f t="shared" si="25"/>
        <v/>
      </c>
      <c r="Q66" s="158" t="str">
        <f t="shared" si="26"/>
        <v/>
      </c>
      <c r="R66" s="158" t="str">
        <f t="shared" si="27"/>
        <v/>
      </c>
      <c r="S66" s="159" t="str">
        <f t="shared" si="28"/>
        <v/>
      </c>
      <c r="T66" s="159" t="str">
        <f t="shared" si="29"/>
        <v/>
      </c>
      <c r="U66" s="159"/>
      <c r="V66" s="160" t="str">
        <f t="shared" si="30"/>
        <v/>
      </c>
      <c r="W66" s="160" t="str">
        <f t="shared" si="31"/>
        <v/>
      </c>
      <c r="X66" s="160"/>
      <c r="Y66" s="159"/>
      <c r="Z66" s="159"/>
      <c r="AA66" s="159"/>
      <c r="AB66" s="142"/>
      <c r="AC66" s="142"/>
      <c r="AD66" s="142"/>
      <c r="AE66" s="142"/>
      <c r="AF66" s="161"/>
      <c r="AG66" s="142"/>
      <c r="AH66" s="162" t="str">
        <f t="shared" si="20"/>
        <v/>
      </c>
      <c r="AI66" s="162" t="str">
        <f t="shared" si="32"/>
        <v/>
      </c>
      <c r="AJ66" s="142"/>
      <c r="AK66" s="142"/>
      <c r="AL66" s="142"/>
    </row>
    <row r="67" spans="1:38" x14ac:dyDescent="0.2">
      <c r="A67" s="154">
        <v>63</v>
      </c>
      <c r="B67" s="155"/>
      <c r="C67" s="144" t="str">
        <f t="shared" si="0"/>
        <v/>
      </c>
      <c r="D67" s="144" t="str">
        <f t="shared" si="14"/>
        <v/>
      </c>
      <c r="E67" s="144" t="str">
        <f t="shared" si="15"/>
        <v/>
      </c>
      <c r="F67" s="156"/>
      <c r="G67" s="157"/>
      <c r="H67" s="142" t="str">
        <f t="shared" si="16"/>
        <v/>
      </c>
      <c r="I67" s="142" t="str">
        <f t="shared" si="17"/>
        <v/>
      </c>
      <c r="J67" s="144" t="str">
        <f t="shared" si="21"/>
        <v/>
      </c>
      <c r="K67" s="144" t="str">
        <f t="shared" si="33"/>
        <v/>
      </c>
      <c r="L67" s="144" t="str">
        <f t="shared" si="34"/>
        <v/>
      </c>
      <c r="M67" s="144" t="str">
        <f t="shared" si="22"/>
        <v/>
      </c>
      <c r="N67" s="144" t="str">
        <f t="shared" si="23"/>
        <v/>
      </c>
      <c r="O67" s="144" t="str">
        <f t="shared" si="24"/>
        <v/>
      </c>
      <c r="P67" s="158" t="str">
        <f t="shared" si="25"/>
        <v/>
      </c>
      <c r="Q67" s="158" t="str">
        <f t="shared" si="26"/>
        <v/>
      </c>
      <c r="R67" s="158" t="str">
        <f t="shared" si="27"/>
        <v/>
      </c>
      <c r="S67" s="159" t="str">
        <f t="shared" si="28"/>
        <v/>
      </c>
      <c r="T67" s="159" t="str">
        <f t="shared" si="29"/>
        <v/>
      </c>
      <c r="U67" s="159"/>
      <c r="V67" s="160" t="str">
        <f t="shared" si="30"/>
        <v/>
      </c>
      <c r="W67" s="160" t="str">
        <f t="shared" si="31"/>
        <v/>
      </c>
      <c r="X67" s="160"/>
      <c r="Y67" s="159"/>
      <c r="Z67" s="159"/>
      <c r="AA67" s="159"/>
      <c r="AB67" s="142"/>
      <c r="AC67" s="142"/>
      <c r="AD67" s="142"/>
      <c r="AE67" s="142"/>
      <c r="AF67" s="161"/>
      <c r="AG67" s="142"/>
      <c r="AH67" s="162" t="str">
        <f t="shared" si="20"/>
        <v/>
      </c>
      <c r="AI67" s="162" t="str">
        <f t="shared" si="32"/>
        <v/>
      </c>
      <c r="AJ67" s="142"/>
      <c r="AK67" s="142"/>
      <c r="AL67" s="142"/>
    </row>
    <row r="68" spans="1:38" x14ac:dyDescent="0.2">
      <c r="A68" s="154">
        <v>64</v>
      </c>
      <c r="B68" s="155"/>
      <c r="C68" s="144" t="str">
        <f t="shared" si="0"/>
        <v/>
      </c>
      <c r="D68" s="144" t="str">
        <f t="shared" si="14"/>
        <v/>
      </c>
      <c r="E68" s="144" t="str">
        <f t="shared" si="15"/>
        <v/>
      </c>
      <c r="F68" s="156"/>
      <c r="G68" s="157"/>
      <c r="H68" s="142" t="str">
        <f t="shared" si="16"/>
        <v/>
      </c>
      <c r="I68" s="142" t="str">
        <f t="shared" si="17"/>
        <v/>
      </c>
      <c r="J68" s="144" t="str">
        <f t="shared" si="21"/>
        <v/>
      </c>
      <c r="K68" s="144" t="str">
        <f t="shared" si="33"/>
        <v/>
      </c>
      <c r="L68" s="144" t="str">
        <f t="shared" si="34"/>
        <v/>
      </c>
      <c r="M68" s="144" t="str">
        <f t="shared" si="22"/>
        <v/>
      </c>
      <c r="N68" s="144" t="str">
        <f t="shared" si="23"/>
        <v/>
      </c>
      <c r="O68" s="144" t="str">
        <f t="shared" si="24"/>
        <v/>
      </c>
      <c r="P68" s="158" t="str">
        <f t="shared" si="25"/>
        <v/>
      </c>
      <c r="Q68" s="158" t="str">
        <f t="shared" si="26"/>
        <v/>
      </c>
      <c r="R68" s="158" t="str">
        <f t="shared" si="27"/>
        <v/>
      </c>
      <c r="S68" s="159" t="str">
        <f t="shared" si="28"/>
        <v/>
      </c>
      <c r="T68" s="159" t="str">
        <f t="shared" si="29"/>
        <v/>
      </c>
      <c r="U68" s="159"/>
      <c r="V68" s="160" t="str">
        <f t="shared" si="30"/>
        <v/>
      </c>
      <c r="W68" s="160" t="str">
        <f t="shared" si="31"/>
        <v/>
      </c>
      <c r="X68" s="160"/>
      <c r="Y68" s="159"/>
      <c r="Z68" s="159"/>
      <c r="AA68" s="159"/>
      <c r="AB68" s="142"/>
      <c r="AC68" s="142"/>
      <c r="AD68" s="142"/>
      <c r="AE68" s="142"/>
      <c r="AF68" s="161"/>
      <c r="AG68" s="142"/>
      <c r="AH68" s="162" t="str">
        <f t="shared" si="20"/>
        <v/>
      </c>
      <c r="AI68" s="162" t="str">
        <f t="shared" si="32"/>
        <v/>
      </c>
      <c r="AJ68" s="142"/>
      <c r="AK68" s="142"/>
      <c r="AL68" s="142"/>
    </row>
    <row r="69" spans="1:38" x14ac:dyDescent="0.2">
      <c r="A69" s="154">
        <v>65</v>
      </c>
      <c r="B69" s="155"/>
      <c r="C69" s="144" t="str">
        <f t="shared" ref="C69:C75" si="35">IF(OR(B69="Hívójel",B69="Hívónév",B69=""),"","Kérem válassza ki!")</f>
        <v/>
      </c>
      <c r="D69" s="144" t="str">
        <f t="shared" si="14"/>
        <v/>
      </c>
      <c r="E69" s="144" t="str">
        <f t="shared" si="15"/>
        <v/>
      </c>
      <c r="F69" s="156"/>
      <c r="G69" s="157"/>
      <c r="H69" s="142" t="str">
        <f t="shared" si="16"/>
        <v/>
      </c>
      <c r="I69" s="142" t="str">
        <f t="shared" si="17"/>
        <v/>
      </c>
      <c r="J69" s="144" t="str">
        <f t="shared" ref="J69:J100" si="36">IFERROR(IF(AND(G69&lt;&gt;"",OR(I69="*",I69="")),"Kérem válasszon!",IF(G69&lt;&gt;"",VLOOKUP($G69,Berendezések1,11,FALSE),"")),"")</f>
        <v/>
      </c>
      <c r="K69" s="144" t="str">
        <f t="shared" si="33"/>
        <v/>
      </c>
      <c r="L69" s="144" t="str">
        <f t="shared" si="34"/>
        <v/>
      </c>
      <c r="M69" s="144" t="str">
        <f t="shared" ref="M69:M100" si="37">IFERROR(IF(G69&lt;&gt;"",VLOOKUP($G69,Berendezések1,7,FALSE),""),"")</f>
        <v/>
      </c>
      <c r="N69" s="144" t="str">
        <f t="shared" ref="N69:N100" si="38">IFERROR(IF(G69&lt;&gt;"",IF(VLOOKUP($G69,Berendezések1,4,FALSE)&lt;&gt;0,VLOOKUP($G69,Berendezések1,4,FALSE),""),""),"")</f>
        <v/>
      </c>
      <c r="O69" s="144" t="str">
        <f t="shared" ref="O69:O100" si="39">IFERROR(IF(G69&lt;&gt;"",IF(AND(VLOOKUP($G69,Berendezések1,8,FALSE)&lt;&gt;0,VLOOKUP($G69,Berendezések1,4,FALSE)&lt;&gt;0),VLOOKUP($G69,Berendezések1,8,FALSE),""),""),"")</f>
        <v/>
      </c>
      <c r="P69" s="158" t="str">
        <f t="shared" ref="P69:P100" si="40">IFERROR(IF(G69="","",IF(VLOOKUP($G69,Berendezések1,5,FALSE)=0,"",VLOOKUP($G69,Berendezések1,5,FALSE))),"")</f>
        <v/>
      </c>
      <c r="Q69" s="158" t="str">
        <f t="shared" ref="Q69:Q100" si="41">IFERROR(IF(G69&lt;&gt;"",IF(AND(VLOOKUP($G69,Berendezések1,5,FALSE)&lt;&gt;0,VLOOKUP($G69,Berendezések1,8,FALSE)&lt;&gt;0),VLOOKUP($G69,Berendezések1,8,FALSE),""),""),"")</f>
        <v/>
      </c>
      <c r="R69" s="158" t="str">
        <f t="shared" ref="R69:R100" si="42">IFERROR(IF(G69&lt;&gt;"",IF(VLOOKUP($G69,Berendezések1,6,FALSE)&lt;&gt;0,VLOOKUP($G69,Berendezések1,6,FALSE),""),""),"")</f>
        <v/>
      </c>
      <c r="S69" s="159" t="str">
        <f t="shared" ref="S69:S100" si="43">IFERROR(IF(G69="","",IF(VLOOKUP($G69,Berendezések1,12,FALSE)=0,"",VLOOKUP($G69,Berendezések1,12,FALSE))),"")</f>
        <v/>
      </c>
      <c r="T69" s="159" t="str">
        <f t="shared" ref="T69:T100" si="44">IFERROR(IF(G69="","",IF(VLOOKUP($G69,Berendezések1,13,FALSE)=0,"",VLOOKUP($G69,Berendezések1,13,FALSE))),"")</f>
        <v/>
      </c>
      <c r="U69" s="159"/>
      <c r="V69" s="160" t="str">
        <f t="shared" ref="V69:V100" si="45">IFERROR(IF(G69="","",IF(VLOOKUP($G69,Berendezések1,14,FALSE)=0,"",VLOOKUP($G69,Berendezések1,14,FALSE))),"")</f>
        <v/>
      </c>
      <c r="W69" s="160" t="str">
        <f t="shared" ref="W69:W100" si="46">IFERROR(IF(G69="","",IF(VLOOKUP($G69,Berendezések1,15,FALSE)=0,"",VLOOKUP($G69,Berendezések1,15,FALSE))),"")</f>
        <v/>
      </c>
      <c r="X69" s="160"/>
      <c r="Y69" s="159"/>
      <c r="Z69" s="159"/>
      <c r="AA69" s="159"/>
      <c r="AB69" s="142"/>
      <c r="AC69" s="142"/>
      <c r="AD69" s="142"/>
      <c r="AE69" s="142"/>
      <c r="AF69" s="161"/>
      <c r="AG69" s="142"/>
      <c r="AH69" s="162" t="str">
        <f t="shared" si="20"/>
        <v/>
      </c>
      <c r="AI69" s="162" t="str">
        <f t="shared" ref="AI69:AI100" si="47">IF(AND(M69&lt;&gt;"",AF69&lt;&gt;""),AF69+10*LOG10(M69),"")</f>
        <v/>
      </c>
      <c r="AJ69" s="142"/>
      <c r="AK69" s="142"/>
      <c r="AL69" s="142"/>
    </row>
    <row r="70" spans="1:38" x14ac:dyDescent="0.2">
      <c r="A70" s="154">
        <v>66</v>
      </c>
      <c r="B70" s="155"/>
      <c r="C70" s="144" t="str">
        <f t="shared" si="35"/>
        <v/>
      </c>
      <c r="D70" s="144" t="str">
        <f t="shared" ref="D70:D114" si="48">IF(OR(B70="Hívójel",B70="Hívónév",B70=""),"",IF(LEFT(B70,2)="HA","MA","FA"))</f>
        <v/>
      </c>
      <c r="E70" s="144" t="str">
        <f t="shared" ref="E70:E114" si="49">IF(OR(B70="Hívójel",B70="Hívónév",B70=""),"","Üzemelő")</f>
        <v/>
      </c>
      <c r="F70" s="156"/>
      <c r="G70" s="157"/>
      <c r="H70" s="142" t="str">
        <f t="shared" ref="H70:H114" si="50">IFERROR(IF(G70="","",IF(VLOOKUP($G70,Berendezések1,2,FALSE)=0,"",VLOOKUP($G70,Berendezések1,2,FALSE))),"")</f>
        <v/>
      </c>
      <c r="I70" s="142" t="str">
        <f t="shared" ref="I70:I114" si="51">IFERROR(IF(G70&lt;&gt;"",VLOOKUP($G70,Berendezések1,3,FALSE),""),"")</f>
        <v/>
      </c>
      <c r="J70" s="144" t="str">
        <f t="shared" si="36"/>
        <v/>
      </c>
      <c r="K70" s="144" t="str">
        <f t="shared" ref="K70:K101" si="52">IFERROR(IF(G70&lt;&gt;"",VLOOKUP($G70,Berendezések1,10,FALSE),""),"")</f>
        <v/>
      </c>
      <c r="L70" s="144" t="str">
        <f t="shared" ref="L70:L101" si="53">IFERROR(IF(G70&lt;&gt;"",VLOOKUP($G70,Berendezések1,9,FALSE),""),"")</f>
        <v/>
      </c>
      <c r="M70" s="144" t="str">
        <f t="shared" si="37"/>
        <v/>
      </c>
      <c r="N70" s="144" t="str">
        <f t="shared" si="38"/>
        <v/>
      </c>
      <c r="O70" s="144" t="str">
        <f t="shared" si="39"/>
        <v/>
      </c>
      <c r="P70" s="158" t="str">
        <f t="shared" si="40"/>
        <v/>
      </c>
      <c r="Q70" s="158" t="str">
        <f t="shared" si="41"/>
        <v/>
      </c>
      <c r="R70" s="158" t="str">
        <f t="shared" si="42"/>
        <v/>
      </c>
      <c r="S70" s="159" t="str">
        <f t="shared" si="43"/>
        <v/>
      </c>
      <c r="T70" s="159" t="str">
        <f t="shared" si="44"/>
        <v/>
      </c>
      <c r="U70" s="159"/>
      <c r="V70" s="160" t="str">
        <f t="shared" si="45"/>
        <v/>
      </c>
      <c r="W70" s="160" t="str">
        <f t="shared" si="46"/>
        <v/>
      </c>
      <c r="X70" s="160"/>
      <c r="Y70" s="159"/>
      <c r="Z70" s="159"/>
      <c r="AA70" s="159"/>
      <c r="AB70" s="142"/>
      <c r="AC70" s="142"/>
      <c r="AD70" s="142"/>
      <c r="AE70" s="142"/>
      <c r="AF70" s="161"/>
      <c r="AG70" s="142"/>
      <c r="AH70" s="162" t="str">
        <f t="shared" ref="AH70:AH133" si="54">IF(AI70&lt;&gt;"",POWER(10,AI70/10),"")</f>
        <v/>
      </c>
      <c r="AI70" s="162" t="str">
        <f t="shared" si="47"/>
        <v/>
      </c>
      <c r="AJ70" s="142"/>
      <c r="AK70" s="142"/>
      <c r="AL70" s="142"/>
    </row>
    <row r="71" spans="1:38" x14ac:dyDescent="0.2">
      <c r="A71" s="154">
        <v>67</v>
      </c>
      <c r="B71" s="155"/>
      <c r="C71" s="144" t="str">
        <f t="shared" si="35"/>
        <v/>
      </c>
      <c r="D71" s="144" t="str">
        <f t="shared" si="48"/>
        <v/>
      </c>
      <c r="E71" s="144" t="str">
        <f t="shared" si="49"/>
        <v/>
      </c>
      <c r="F71" s="156"/>
      <c r="G71" s="157"/>
      <c r="H71" s="142" t="str">
        <f t="shared" si="50"/>
        <v/>
      </c>
      <c r="I71" s="142" t="str">
        <f t="shared" si="51"/>
        <v/>
      </c>
      <c r="J71" s="144" t="str">
        <f t="shared" si="36"/>
        <v/>
      </c>
      <c r="K71" s="144" t="str">
        <f t="shared" si="52"/>
        <v/>
      </c>
      <c r="L71" s="144" t="str">
        <f t="shared" si="53"/>
        <v/>
      </c>
      <c r="M71" s="144" t="str">
        <f t="shared" si="37"/>
        <v/>
      </c>
      <c r="N71" s="144" t="str">
        <f t="shared" si="38"/>
        <v/>
      </c>
      <c r="O71" s="144" t="str">
        <f t="shared" si="39"/>
        <v/>
      </c>
      <c r="P71" s="158" t="str">
        <f t="shared" si="40"/>
        <v/>
      </c>
      <c r="Q71" s="158" t="str">
        <f t="shared" si="41"/>
        <v/>
      </c>
      <c r="R71" s="158" t="str">
        <f t="shared" si="42"/>
        <v/>
      </c>
      <c r="S71" s="159" t="str">
        <f t="shared" si="43"/>
        <v/>
      </c>
      <c r="T71" s="159" t="str">
        <f t="shared" si="44"/>
        <v/>
      </c>
      <c r="U71" s="159"/>
      <c r="V71" s="160" t="str">
        <f t="shared" si="45"/>
        <v/>
      </c>
      <c r="W71" s="160" t="str">
        <f t="shared" si="46"/>
        <v/>
      </c>
      <c r="X71" s="160"/>
      <c r="Y71" s="159"/>
      <c r="Z71" s="159"/>
      <c r="AA71" s="159"/>
      <c r="AB71" s="142"/>
      <c r="AC71" s="142"/>
      <c r="AD71" s="142"/>
      <c r="AE71" s="142"/>
      <c r="AF71" s="161"/>
      <c r="AG71" s="142"/>
      <c r="AH71" s="162" t="str">
        <f t="shared" si="54"/>
        <v/>
      </c>
      <c r="AI71" s="162" t="str">
        <f t="shared" si="47"/>
        <v/>
      </c>
      <c r="AJ71" s="142"/>
      <c r="AK71" s="142"/>
      <c r="AL71" s="142"/>
    </row>
    <row r="72" spans="1:38" x14ac:dyDescent="0.2">
      <c r="A72" s="154">
        <v>68</v>
      </c>
      <c r="B72" s="155"/>
      <c r="C72" s="144" t="str">
        <f t="shared" si="35"/>
        <v/>
      </c>
      <c r="D72" s="144" t="str">
        <f t="shared" si="48"/>
        <v/>
      </c>
      <c r="E72" s="144" t="str">
        <f t="shared" si="49"/>
        <v/>
      </c>
      <c r="F72" s="156"/>
      <c r="G72" s="157"/>
      <c r="H72" s="142" t="str">
        <f t="shared" si="50"/>
        <v/>
      </c>
      <c r="I72" s="142" t="str">
        <f t="shared" si="51"/>
        <v/>
      </c>
      <c r="J72" s="144" t="str">
        <f t="shared" si="36"/>
        <v/>
      </c>
      <c r="K72" s="144" t="str">
        <f t="shared" si="52"/>
        <v/>
      </c>
      <c r="L72" s="144" t="str">
        <f t="shared" si="53"/>
        <v/>
      </c>
      <c r="M72" s="144" t="str">
        <f t="shared" si="37"/>
        <v/>
      </c>
      <c r="N72" s="144" t="str">
        <f t="shared" si="38"/>
        <v/>
      </c>
      <c r="O72" s="144" t="str">
        <f t="shared" si="39"/>
        <v/>
      </c>
      <c r="P72" s="158" t="str">
        <f t="shared" si="40"/>
        <v/>
      </c>
      <c r="Q72" s="158" t="str">
        <f t="shared" si="41"/>
        <v/>
      </c>
      <c r="R72" s="158" t="str">
        <f t="shared" si="42"/>
        <v/>
      </c>
      <c r="S72" s="159" t="str">
        <f t="shared" si="43"/>
        <v/>
      </c>
      <c r="T72" s="159" t="str">
        <f t="shared" si="44"/>
        <v/>
      </c>
      <c r="U72" s="159"/>
      <c r="V72" s="160" t="str">
        <f t="shared" si="45"/>
        <v/>
      </c>
      <c r="W72" s="160" t="str">
        <f t="shared" si="46"/>
        <v/>
      </c>
      <c r="X72" s="160"/>
      <c r="Y72" s="159"/>
      <c r="Z72" s="159"/>
      <c r="AA72" s="159"/>
      <c r="AB72" s="142"/>
      <c r="AC72" s="142"/>
      <c r="AD72" s="142"/>
      <c r="AE72" s="142"/>
      <c r="AF72" s="161"/>
      <c r="AG72" s="142"/>
      <c r="AH72" s="162" t="str">
        <f t="shared" si="54"/>
        <v/>
      </c>
      <c r="AI72" s="162" t="str">
        <f t="shared" si="47"/>
        <v/>
      </c>
      <c r="AJ72" s="142"/>
      <c r="AK72" s="142"/>
      <c r="AL72" s="142"/>
    </row>
    <row r="73" spans="1:38" x14ac:dyDescent="0.2">
      <c r="A73" s="154">
        <v>69</v>
      </c>
      <c r="B73" s="155"/>
      <c r="C73" s="144" t="str">
        <f t="shared" si="35"/>
        <v/>
      </c>
      <c r="D73" s="144" t="str">
        <f t="shared" si="48"/>
        <v/>
      </c>
      <c r="E73" s="144" t="str">
        <f t="shared" si="49"/>
        <v/>
      </c>
      <c r="F73" s="156"/>
      <c r="G73" s="157"/>
      <c r="H73" s="142" t="str">
        <f t="shared" si="50"/>
        <v/>
      </c>
      <c r="I73" s="142" t="str">
        <f t="shared" si="51"/>
        <v/>
      </c>
      <c r="J73" s="144" t="str">
        <f t="shared" si="36"/>
        <v/>
      </c>
      <c r="K73" s="144" t="str">
        <f t="shared" si="52"/>
        <v/>
      </c>
      <c r="L73" s="144" t="str">
        <f t="shared" si="53"/>
        <v/>
      </c>
      <c r="M73" s="144" t="str">
        <f t="shared" si="37"/>
        <v/>
      </c>
      <c r="N73" s="144" t="str">
        <f t="shared" si="38"/>
        <v/>
      </c>
      <c r="O73" s="144" t="str">
        <f t="shared" si="39"/>
        <v/>
      </c>
      <c r="P73" s="158" t="str">
        <f t="shared" si="40"/>
        <v/>
      </c>
      <c r="Q73" s="158" t="str">
        <f t="shared" si="41"/>
        <v/>
      </c>
      <c r="R73" s="158" t="str">
        <f t="shared" si="42"/>
        <v/>
      </c>
      <c r="S73" s="159" t="str">
        <f t="shared" si="43"/>
        <v/>
      </c>
      <c r="T73" s="159" t="str">
        <f t="shared" si="44"/>
        <v/>
      </c>
      <c r="U73" s="159"/>
      <c r="V73" s="160" t="str">
        <f t="shared" si="45"/>
        <v/>
      </c>
      <c r="W73" s="160" t="str">
        <f t="shared" si="46"/>
        <v/>
      </c>
      <c r="X73" s="160"/>
      <c r="Y73" s="159"/>
      <c r="Z73" s="159"/>
      <c r="AA73" s="159"/>
      <c r="AB73" s="142"/>
      <c r="AC73" s="142"/>
      <c r="AD73" s="142"/>
      <c r="AE73" s="142"/>
      <c r="AF73" s="161"/>
      <c r="AG73" s="142"/>
      <c r="AH73" s="162" t="str">
        <f t="shared" si="54"/>
        <v/>
      </c>
      <c r="AI73" s="162" t="str">
        <f t="shared" si="47"/>
        <v/>
      </c>
      <c r="AJ73" s="142"/>
      <c r="AK73" s="142"/>
      <c r="AL73" s="142"/>
    </row>
    <row r="74" spans="1:38" x14ac:dyDescent="0.2">
      <c r="A74" s="154">
        <v>70</v>
      </c>
      <c r="B74" s="155"/>
      <c r="C74" s="144" t="str">
        <f t="shared" si="35"/>
        <v/>
      </c>
      <c r="D74" s="144" t="str">
        <f t="shared" si="48"/>
        <v/>
      </c>
      <c r="E74" s="144" t="str">
        <f t="shared" si="49"/>
        <v/>
      </c>
      <c r="F74" s="156"/>
      <c r="G74" s="157"/>
      <c r="H74" s="142" t="str">
        <f t="shared" si="50"/>
        <v/>
      </c>
      <c r="I74" s="142" t="str">
        <f t="shared" si="51"/>
        <v/>
      </c>
      <c r="J74" s="144" t="str">
        <f t="shared" si="36"/>
        <v/>
      </c>
      <c r="K74" s="144" t="str">
        <f t="shared" si="52"/>
        <v/>
      </c>
      <c r="L74" s="144" t="str">
        <f t="shared" si="53"/>
        <v/>
      </c>
      <c r="M74" s="144" t="str">
        <f t="shared" si="37"/>
        <v/>
      </c>
      <c r="N74" s="144" t="str">
        <f t="shared" si="38"/>
        <v/>
      </c>
      <c r="O74" s="144" t="str">
        <f t="shared" si="39"/>
        <v/>
      </c>
      <c r="P74" s="158" t="str">
        <f t="shared" si="40"/>
        <v/>
      </c>
      <c r="Q74" s="158" t="str">
        <f t="shared" si="41"/>
        <v/>
      </c>
      <c r="R74" s="158" t="str">
        <f t="shared" si="42"/>
        <v/>
      </c>
      <c r="S74" s="159" t="str">
        <f t="shared" si="43"/>
        <v/>
      </c>
      <c r="T74" s="159" t="str">
        <f t="shared" si="44"/>
        <v/>
      </c>
      <c r="U74" s="159"/>
      <c r="V74" s="160" t="str">
        <f t="shared" si="45"/>
        <v/>
      </c>
      <c r="W74" s="160" t="str">
        <f t="shared" si="46"/>
        <v/>
      </c>
      <c r="X74" s="160"/>
      <c r="Y74" s="159"/>
      <c r="Z74" s="159"/>
      <c r="AA74" s="159"/>
      <c r="AB74" s="142"/>
      <c r="AC74" s="142"/>
      <c r="AD74" s="142"/>
      <c r="AE74" s="142"/>
      <c r="AF74" s="161"/>
      <c r="AG74" s="142"/>
      <c r="AH74" s="162" t="str">
        <f t="shared" si="54"/>
        <v/>
      </c>
      <c r="AI74" s="162" t="str">
        <f t="shared" si="47"/>
        <v/>
      </c>
      <c r="AJ74" s="142"/>
      <c r="AK74" s="142"/>
      <c r="AL74" s="142"/>
    </row>
    <row r="75" spans="1:38" x14ac:dyDescent="0.2">
      <c r="A75" s="154">
        <v>71</v>
      </c>
      <c r="B75" s="155"/>
      <c r="C75" s="144" t="str">
        <f t="shared" si="35"/>
        <v/>
      </c>
      <c r="D75" s="144" t="str">
        <f t="shared" si="48"/>
        <v/>
      </c>
      <c r="E75" s="144" t="str">
        <f t="shared" si="49"/>
        <v/>
      </c>
      <c r="F75" s="156"/>
      <c r="G75" s="157"/>
      <c r="H75" s="142" t="str">
        <f t="shared" si="50"/>
        <v/>
      </c>
      <c r="I75" s="142" t="str">
        <f t="shared" si="51"/>
        <v/>
      </c>
      <c r="J75" s="144" t="str">
        <f t="shared" si="36"/>
        <v/>
      </c>
      <c r="K75" s="144" t="str">
        <f t="shared" si="52"/>
        <v/>
      </c>
      <c r="L75" s="144" t="str">
        <f t="shared" si="53"/>
        <v/>
      </c>
      <c r="M75" s="144" t="str">
        <f t="shared" si="37"/>
        <v/>
      </c>
      <c r="N75" s="144" t="str">
        <f t="shared" si="38"/>
        <v/>
      </c>
      <c r="O75" s="144" t="str">
        <f t="shared" si="39"/>
        <v/>
      </c>
      <c r="P75" s="158" t="str">
        <f t="shared" si="40"/>
        <v/>
      </c>
      <c r="Q75" s="158" t="str">
        <f t="shared" si="41"/>
        <v/>
      </c>
      <c r="R75" s="158" t="str">
        <f t="shared" si="42"/>
        <v/>
      </c>
      <c r="S75" s="159" t="str">
        <f t="shared" si="43"/>
        <v/>
      </c>
      <c r="T75" s="159" t="str">
        <f t="shared" si="44"/>
        <v/>
      </c>
      <c r="U75" s="159"/>
      <c r="V75" s="160" t="str">
        <f t="shared" si="45"/>
        <v/>
      </c>
      <c r="W75" s="160" t="str">
        <f t="shared" si="46"/>
        <v/>
      </c>
      <c r="X75" s="160"/>
      <c r="Y75" s="159"/>
      <c r="Z75" s="159"/>
      <c r="AA75" s="159"/>
      <c r="AB75" s="142"/>
      <c r="AC75" s="142"/>
      <c r="AD75" s="142"/>
      <c r="AE75" s="142"/>
      <c r="AF75" s="161"/>
      <c r="AG75" s="142"/>
      <c r="AH75" s="162" t="str">
        <f t="shared" si="54"/>
        <v/>
      </c>
      <c r="AI75" s="162" t="str">
        <f t="shared" si="47"/>
        <v/>
      </c>
      <c r="AJ75" s="142"/>
      <c r="AK75" s="142"/>
      <c r="AL75" s="142"/>
    </row>
    <row r="76" spans="1:38" x14ac:dyDescent="0.2">
      <c r="A76" s="154">
        <v>72</v>
      </c>
      <c r="B76" s="155"/>
      <c r="C76" s="144" t="str">
        <f>IF(OR(B76="Hívójel",B76="Hívónév",B76=""),"","Kérem válassza ki!")</f>
        <v/>
      </c>
      <c r="D76" s="144" t="str">
        <f t="shared" si="48"/>
        <v/>
      </c>
      <c r="E76" s="144" t="str">
        <f t="shared" si="49"/>
        <v/>
      </c>
      <c r="F76" s="156"/>
      <c r="G76" s="157"/>
      <c r="H76" s="142" t="str">
        <f t="shared" si="50"/>
        <v/>
      </c>
      <c r="I76" s="142" t="str">
        <f>IFERROR(IF(G76&lt;&gt;"",VLOOKUP($G76,Berendezések1,3,FALSE),""),"")</f>
        <v/>
      </c>
      <c r="J76" s="144" t="str">
        <f t="shared" si="36"/>
        <v/>
      </c>
      <c r="K76" s="144" t="str">
        <f t="shared" si="52"/>
        <v/>
      </c>
      <c r="L76" s="144" t="str">
        <f t="shared" si="53"/>
        <v/>
      </c>
      <c r="M76" s="144" t="str">
        <f t="shared" si="37"/>
        <v/>
      </c>
      <c r="N76" s="144" t="str">
        <f t="shared" si="38"/>
        <v/>
      </c>
      <c r="O76" s="144" t="str">
        <f t="shared" si="39"/>
        <v/>
      </c>
      <c r="P76" s="158" t="str">
        <f t="shared" si="40"/>
        <v/>
      </c>
      <c r="Q76" s="158" t="str">
        <f t="shared" si="41"/>
        <v/>
      </c>
      <c r="R76" s="158" t="str">
        <f t="shared" si="42"/>
        <v/>
      </c>
      <c r="S76" s="159" t="str">
        <f t="shared" si="43"/>
        <v/>
      </c>
      <c r="T76" s="159" t="str">
        <f t="shared" si="44"/>
        <v/>
      </c>
      <c r="U76" s="159"/>
      <c r="V76" s="160" t="str">
        <f t="shared" si="45"/>
        <v/>
      </c>
      <c r="W76" s="160" t="str">
        <f t="shared" si="46"/>
        <v/>
      </c>
      <c r="X76" s="160"/>
      <c r="Y76" s="159"/>
      <c r="Z76" s="159"/>
      <c r="AA76" s="159"/>
      <c r="AB76" s="142"/>
      <c r="AC76" s="142"/>
      <c r="AD76" s="142"/>
      <c r="AE76" s="142"/>
      <c r="AF76" s="161"/>
      <c r="AG76" s="142"/>
      <c r="AH76" s="162" t="str">
        <f t="shared" si="54"/>
        <v/>
      </c>
      <c r="AI76" s="162" t="str">
        <f t="shared" si="47"/>
        <v/>
      </c>
      <c r="AJ76" s="142"/>
      <c r="AK76" s="142"/>
      <c r="AL76" s="142"/>
    </row>
    <row r="77" spans="1:38" x14ac:dyDescent="0.2">
      <c r="A77" s="154">
        <v>73</v>
      </c>
      <c r="B77" s="155"/>
      <c r="C77" s="144" t="str">
        <f t="shared" ref="C77:C133" si="55">IF(OR(B77="Hívójel",B77="Hívónév",B77=""),"","Kérem válassza ki")</f>
        <v/>
      </c>
      <c r="D77" s="144" t="str">
        <f t="shared" si="48"/>
        <v/>
      </c>
      <c r="E77" s="144" t="str">
        <f t="shared" si="49"/>
        <v/>
      </c>
      <c r="F77" s="156"/>
      <c r="G77" s="157"/>
      <c r="H77" s="142" t="str">
        <f t="shared" si="50"/>
        <v/>
      </c>
      <c r="I77" s="142" t="str">
        <f t="shared" si="51"/>
        <v/>
      </c>
      <c r="J77" s="144" t="str">
        <f t="shared" si="36"/>
        <v/>
      </c>
      <c r="K77" s="144" t="str">
        <f t="shared" si="52"/>
        <v/>
      </c>
      <c r="L77" s="144" t="str">
        <f t="shared" si="53"/>
        <v/>
      </c>
      <c r="M77" s="144" t="str">
        <f t="shared" si="37"/>
        <v/>
      </c>
      <c r="N77" s="144" t="str">
        <f t="shared" si="38"/>
        <v/>
      </c>
      <c r="O77" s="144" t="str">
        <f t="shared" si="39"/>
        <v/>
      </c>
      <c r="P77" s="158" t="str">
        <f t="shared" si="40"/>
        <v/>
      </c>
      <c r="Q77" s="158" t="str">
        <f t="shared" si="41"/>
        <v/>
      </c>
      <c r="R77" s="158" t="str">
        <f t="shared" si="42"/>
        <v/>
      </c>
      <c r="S77" s="159" t="str">
        <f t="shared" si="43"/>
        <v/>
      </c>
      <c r="T77" s="159" t="str">
        <f t="shared" si="44"/>
        <v/>
      </c>
      <c r="U77" s="159"/>
      <c r="V77" s="160" t="str">
        <f t="shared" si="45"/>
        <v/>
      </c>
      <c r="W77" s="160" t="str">
        <f t="shared" si="46"/>
        <v/>
      </c>
      <c r="X77" s="160"/>
      <c r="Y77" s="159"/>
      <c r="Z77" s="159"/>
      <c r="AA77" s="159"/>
      <c r="AB77" s="142"/>
      <c r="AC77" s="142"/>
      <c r="AD77" s="142"/>
      <c r="AE77" s="142"/>
      <c r="AF77" s="161"/>
      <c r="AG77" s="142"/>
      <c r="AH77" s="162" t="str">
        <f t="shared" si="54"/>
        <v/>
      </c>
      <c r="AI77" s="162" t="str">
        <f t="shared" si="47"/>
        <v/>
      </c>
      <c r="AJ77" s="142"/>
      <c r="AK77" s="142"/>
      <c r="AL77" s="142"/>
    </row>
    <row r="78" spans="1:38" x14ac:dyDescent="0.2">
      <c r="A78" s="154">
        <v>74</v>
      </c>
      <c r="B78" s="155"/>
      <c r="C78" s="144" t="str">
        <f t="shared" si="55"/>
        <v/>
      </c>
      <c r="D78" s="144" t="str">
        <f t="shared" si="48"/>
        <v/>
      </c>
      <c r="E78" s="144" t="str">
        <f t="shared" si="49"/>
        <v/>
      </c>
      <c r="F78" s="156"/>
      <c r="G78" s="157"/>
      <c r="H78" s="142" t="str">
        <f t="shared" si="50"/>
        <v/>
      </c>
      <c r="I78" s="142" t="str">
        <f t="shared" si="51"/>
        <v/>
      </c>
      <c r="J78" s="144" t="str">
        <f t="shared" si="36"/>
        <v/>
      </c>
      <c r="K78" s="144" t="str">
        <f t="shared" si="52"/>
        <v/>
      </c>
      <c r="L78" s="144" t="str">
        <f t="shared" si="53"/>
        <v/>
      </c>
      <c r="M78" s="144" t="str">
        <f t="shared" si="37"/>
        <v/>
      </c>
      <c r="N78" s="144" t="str">
        <f t="shared" si="38"/>
        <v/>
      </c>
      <c r="O78" s="144" t="str">
        <f t="shared" si="39"/>
        <v/>
      </c>
      <c r="P78" s="158" t="str">
        <f t="shared" si="40"/>
        <v/>
      </c>
      <c r="Q78" s="158" t="str">
        <f t="shared" si="41"/>
        <v/>
      </c>
      <c r="R78" s="158" t="str">
        <f t="shared" si="42"/>
        <v/>
      </c>
      <c r="S78" s="159" t="str">
        <f t="shared" si="43"/>
        <v/>
      </c>
      <c r="T78" s="159" t="str">
        <f t="shared" si="44"/>
        <v/>
      </c>
      <c r="U78" s="159"/>
      <c r="V78" s="160" t="str">
        <f t="shared" si="45"/>
        <v/>
      </c>
      <c r="W78" s="160" t="str">
        <f t="shared" si="46"/>
        <v/>
      </c>
      <c r="X78" s="160"/>
      <c r="Y78" s="159"/>
      <c r="Z78" s="159"/>
      <c r="AA78" s="159"/>
      <c r="AB78" s="142"/>
      <c r="AC78" s="142"/>
      <c r="AD78" s="142"/>
      <c r="AE78" s="142"/>
      <c r="AF78" s="161"/>
      <c r="AG78" s="142"/>
      <c r="AH78" s="162" t="str">
        <f t="shared" si="54"/>
        <v/>
      </c>
      <c r="AI78" s="162" t="str">
        <f t="shared" si="47"/>
        <v/>
      </c>
      <c r="AJ78" s="142"/>
      <c r="AK78" s="142"/>
      <c r="AL78" s="142"/>
    </row>
    <row r="79" spans="1:38" x14ac:dyDescent="0.2">
      <c r="A79" s="154">
        <v>75</v>
      </c>
      <c r="B79" s="155"/>
      <c r="C79" s="144" t="str">
        <f t="shared" si="55"/>
        <v/>
      </c>
      <c r="D79" s="144" t="str">
        <f t="shared" si="48"/>
        <v/>
      </c>
      <c r="E79" s="144" t="str">
        <f t="shared" si="49"/>
        <v/>
      </c>
      <c r="F79" s="156"/>
      <c r="G79" s="157"/>
      <c r="H79" s="142" t="str">
        <f t="shared" si="50"/>
        <v/>
      </c>
      <c r="I79" s="142" t="str">
        <f t="shared" si="51"/>
        <v/>
      </c>
      <c r="J79" s="144" t="str">
        <f t="shared" si="36"/>
        <v/>
      </c>
      <c r="K79" s="144" t="str">
        <f t="shared" si="52"/>
        <v/>
      </c>
      <c r="L79" s="144" t="str">
        <f t="shared" si="53"/>
        <v/>
      </c>
      <c r="M79" s="144" t="str">
        <f t="shared" si="37"/>
        <v/>
      </c>
      <c r="N79" s="144" t="str">
        <f t="shared" si="38"/>
        <v/>
      </c>
      <c r="O79" s="144" t="str">
        <f t="shared" si="39"/>
        <v/>
      </c>
      <c r="P79" s="158" t="str">
        <f t="shared" si="40"/>
        <v/>
      </c>
      <c r="Q79" s="158" t="str">
        <f t="shared" si="41"/>
        <v/>
      </c>
      <c r="R79" s="158" t="str">
        <f t="shared" si="42"/>
        <v/>
      </c>
      <c r="S79" s="159" t="str">
        <f t="shared" si="43"/>
        <v/>
      </c>
      <c r="T79" s="159" t="str">
        <f t="shared" si="44"/>
        <v/>
      </c>
      <c r="U79" s="159"/>
      <c r="V79" s="160" t="str">
        <f t="shared" si="45"/>
        <v/>
      </c>
      <c r="W79" s="160" t="str">
        <f t="shared" si="46"/>
        <v/>
      </c>
      <c r="X79" s="160"/>
      <c r="Y79" s="159"/>
      <c r="Z79" s="159"/>
      <c r="AA79" s="159"/>
      <c r="AB79" s="142"/>
      <c r="AC79" s="142"/>
      <c r="AD79" s="142"/>
      <c r="AE79" s="142"/>
      <c r="AF79" s="161"/>
      <c r="AG79" s="142"/>
      <c r="AH79" s="162" t="str">
        <f t="shared" si="54"/>
        <v/>
      </c>
      <c r="AI79" s="162" t="str">
        <f t="shared" si="47"/>
        <v/>
      </c>
      <c r="AJ79" s="142"/>
      <c r="AK79" s="142"/>
      <c r="AL79" s="142"/>
    </row>
    <row r="80" spans="1:38" x14ac:dyDescent="0.2">
      <c r="A80" s="154">
        <v>76</v>
      </c>
      <c r="B80" s="155"/>
      <c r="C80" s="144" t="str">
        <f t="shared" si="55"/>
        <v/>
      </c>
      <c r="D80" s="144" t="str">
        <f t="shared" si="48"/>
        <v/>
      </c>
      <c r="E80" s="144" t="str">
        <f t="shared" si="49"/>
        <v/>
      </c>
      <c r="F80" s="156"/>
      <c r="G80" s="157"/>
      <c r="H80" s="142" t="str">
        <f t="shared" si="50"/>
        <v/>
      </c>
      <c r="I80" s="142" t="str">
        <f t="shared" si="51"/>
        <v/>
      </c>
      <c r="J80" s="144" t="str">
        <f t="shared" si="36"/>
        <v/>
      </c>
      <c r="K80" s="144" t="str">
        <f t="shared" si="52"/>
        <v/>
      </c>
      <c r="L80" s="144" t="str">
        <f t="shared" si="53"/>
        <v/>
      </c>
      <c r="M80" s="144" t="str">
        <f t="shared" si="37"/>
        <v/>
      </c>
      <c r="N80" s="144" t="str">
        <f t="shared" si="38"/>
        <v/>
      </c>
      <c r="O80" s="144" t="str">
        <f t="shared" si="39"/>
        <v/>
      </c>
      <c r="P80" s="158" t="str">
        <f t="shared" si="40"/>
        <v/>
      </c>
      <c r="Q80" s="158" t="str">
        <f t="shared" si="41"/>
        <v/>
      </c>
      <c r="R80" s="158" t="str">
        <f t="shared" si="42"/>
        <v/>
      </c>
      <c r="S80" s="159" t="str">
        <f t="shared" si="43"/>
        <v/>
      </c>
      <c r="T80" s="159" t="str">
        <f t="shared" si="44"/>
        <v/>
      </c>
      <c r="U80" s="159"/>
      <c r="V80" s="160" t="str">
        <f t="shared" si="45"/>
        <v/>
      </c>
      <c r="W80" s="160" t="str">
        <f t="shared" si="46"/>
        <v/>
      </c>
      <c r="X80" s="160"/>
      <c r="Y80" s="159"/>
      <c r="Z80" s="159"/>
      <c r="AA80" s="159"/>
      <c r="AB80" s="142"/>
      <c r="AC80" s="142"/>
      <c r="AD80" s="142"/>
      <c r="AE80" s="142"/>
      <c r="AF80" s="161"/>
      <c r="AG80" s="142"/>
      <c r="AH80" s="162" t="str">
        <f t="shared" si="54"/>
        <v/>
      </c>
      <c r="AI80" s="162" t="str">
        <f t="shared" si="47"/>
        <v/>
      </c>
      <c r="AJ80" s="142"/>
      <c r="AK80" s="142"/>
      <c r="AL80" s="142"/>
    </row>
    <row r="81" spans="1:38" x14ac:dyDescent="0.2">
      <c r="A81" s="154">
        <v>77</v>
      </c>
      <c r="B81" s="155"/>
      <c r="C81" s="144" t="str">
        <f t="shared" si="55"/>
        <v/>
      </c>
      <c r="D81" s="144" t="str">
        <f t="shared" si="48"/>
        <v/>
      </c>
      <c r="E81" s="144" t="str">
        <f t="shared" si="49"/>
        <v/>
      </c>
      <c r="F81" s="156"/>
      <c r="G81" s="157"/>
      <c r="H81" s="142" t="str">
        <f t="shared" si="50"/>
        <v/>
      </c>
      <c r="I81" s="142" t="str">
        <f t="shared" si="51"/>
        <v/>
      </c>
      <c r="J81" s="144" t="str">
        <f t="shared" si="36"/>
        <v/>
      </c>
      <c r="K81" s="144" t="str">
        <f t="shared" si="52"/>
        <v/>
      </c>
      <c r="L81" s="144" t="str">
        <f t="shared" si="53"/>
        <v/>
      </c>
      <c r="M81" s="144" t="str">
        <f t="shared" si="37"/>
        <v/>
      </c>
      <c r="N81" s="144" t="str">
        <f t="shared" si="38"/>
        <v/>
      </c>
      <c r="O81" s="144" t="str">
        <f t="shared" si="39"/>
        <v/>
      </c>
      <c r="P81" s="158" t="str">
        <f t="shared" si="40"/>
        <v/>
      </c>
      <c r="Q81" s="158" t="str">
        <f t="shared" si="41"/>
        <v/>
      </c>
      <c r="R81" s="158" t="str">
        <f t="shared" si="42"/>
        <v/>
      </c>
      <c r="S81" s="159" t="str">
        <f t="shared" si="43"/>
        <v/>
      </c>
      <c r="T81" s="159" t="str">
        <f t="shared" si="44"/>
        <v/>
      </c>
      <c r="U81" s="159"/>
      <c r="V81" s="160" t="str">
        <f t="shared" si="45"/>
        <v/>
      </c>
      <c r="W81" s="160" t="str">
        <f t="shared" si="46"/>
        <v/>
      </c>
      <c r="X81" s="160"/>
      <c r="Y81" s="159"/>
      <c r="Z81" s="159"/>
      <c r="AA81" s="159"/>
      <c r="AB81" s="142"/>
      <c r="AC81" s="142"/>
      <c r="AD81" s="142"/>
      <c r="AE81" s="142"/>
      <c r="AF81" s="161"/>
      <c r="AG81" s="142"/>
      <c r="AH81" s="162" t="str">
        <f t="shared" si="54"/>
        <v/>
      </c>
      <c r="AI81" s="162" t="str">
        <f t="shared" si="47"/>
        <v/>
      </c>
      <c r="AJ81" s="142"/>
      <c r="AK81" s="142"/>
      <c r="AL81" s="142"/>
    </row>
    <row r="82" spans="1:38" x14ac:dyDescent="0.2">
      <c r="A82" s="154">
        <v>78</v>
      </c>
      <c r="B82" s="155"/>
      <c r="C82" s="144" t="str">
        <f t="shared" si="55"/>
        <v/>
      </c>
      <c r="D82" s="144" t="str">
        <f t="shared" si="48"/>
        <v/>
      </c>
      <c r="E82" s="144" t="str">
        <f t="shared" si="49"/>
        <v/>
      </c>
      <c r="F82" s="156"/>
      <c r="G82" s="157"/>
      <c r="H82" s="142" t="str">
        <f t="shared" si="50"/>
        <v/>
      </c>
      <c r="I82" s="142" t="str">
        <f t="shared" si="51"/>
        <v/>
      </c>
      <c r="J82" s="144" t="str">
        <f t="shared" si="36"/>
        <v/>
      </c>
      <c r="K82" s="144" t="str">
        <f t="shared" si="52"/>
        <v/>
      </c>
      <c r="L82" s="144" t="str">
        <f t="shared" si="53"/>
        <v/>
      </c>
      <c r="M82" s="144" t="str">
        <f t="shared" si="37"/>
        <v/>
      </c>
      <c r="N82" s="144" t="str">
        <f t="shared" si="38"/>
        <v/>
      </c>
      <c r="O82" s="144" t="str">
        <f t="shared" si="39"/>
        <v/>
      </c>
      <c r="P82" s="158" t="str">
        <f t="shared" si="40"/>
        <v/>
      </c>
      <c r="Q82" s="158" t="str">
        <f t="shared" si="41"/>
        <v/>
      </c>
      <c r="R82" s="158" t="str">
        <f t="shared" si="42"/>
        <v/>
      </c>
      <c r="S82" s="159" t="str">
        <f t="shared" si="43"/>
        <v/>
      </c>
      <c r="T82" s="159" t="str">
        <f t="shared" si="44"/>
        <v/>
      </c>
      <c r="U82" s="159"/>
      <c r="V82" s="160" t="str">
        <f t="shared" si="45"/>
        <v/>
      </c>
      <c r="W82" s="160" t="str">
        <f t="shared" si="46"/>
        <v/>
      </c>
      <c r="X82" s="160"/>
      <c r="Y82" s="159"/>
      <c r="Z82" s="159"/>
      <c r="AA82" s="159"/>
      <c r="AB82" s="142"/>
      <c r="AC82" s="142"/>
      <c r="AD82" s="142"/>
      <c r="AE82" s="142"/>
      <c r="AF82" s="161"/>
      <c r="AG82" s="142"/>
      <c r="AH82" s="162" t="str">
        <f t="shared" si="54"/>
        <v/>
      </c>
      <c r="AI82" s="162" t="str">
        <f t="shared" si="47"/>
        <v/>
      </c>
      <c r="AJ82" s="142"/>
      <c r="AK82" s="142"/>
      <c r="AL82" s="142"/>
    </row>
    <row r="83" spans="1:38" x14ac:dyDescent="0.2">
      <c r="A83" s="154">
        <v>79</v>
      </c>
      <c r="B83" s="155"/>
      <c r="C83" s="144" t="str">
        <f t="shared" si="55"/>
        <v/>
      </c>
      <c r="D83" s="144" t="str">
        <f t="shared" si="48"/>
        <v/>
      </c>
      <c r="E83" s="144" t="str">
        <f t="shared" si="49"/>
        <v/>
      </c>
      <c r="F83" s="156"/>
      <c r="G83" s="157"/>
      <c r="H83" s="142" t="str">
        <f t="shared" si="50"/>
        <v/>
      </c>
      <c r="I83" s="142" t="str">
        <f t="shared" si="51"/>
        <v/>
      </c>
      <c r="J83" s="144" t="str">
        <f t="shared" si="36"/>
        <v/>
      </c>
      <c r="K83" s="144" t="str">
        <f t="shared" si="52"/>
        <v/>
      </c>
      <c r="L83" s="144" t="str">
        <f t="shared" si="53"/>
        <v/>
      </c>
      <c r="M83" s="144" t="str">
        <f t="shared" si="37"/>
        <v/>
      </c>
      <c r="N83" s="144" t="str">
        <f t="shared" si="38"/>
        <v/>
      </c>
      <c r="O83" s="144" t="str">
        <f t="shared" si="39"/>
        <v/>
      </c>
      <c r="P83" s="158" t="str">
        <f t="shared" si="40"/>
        <v/>
      </c>
      <c r="Q83" s="158" t="str">
        <f t="shared" si="41"/>
        <v/>
      </c>
      <c r="R83" s="158" t="str">
        <f t="shared" si="42"/>
        <v/>
      </c>
      <c r="S83" s="159" t="str">
        <f t="shared" si="43"/>
        <v/>
      </c>
      <c r="T83" s="159" t="str">
        <f t="shared" si="44"/>
        <v/>
      </c>
      <c r="U83" s="159"/>
      <c r="V83" s="160" t="str">
        <f t="shared" si="45"/>
        <v/>
      </c>
      <c r="W83" s="160" t="str">
        <f t="shared" si="46"/>
        <v/>
      </c>
      <c r="X83" s="160"/>
      <c r="Y83" s="159"/>
      <c r="Z83" s="159"/>
      <c r="AA83" s="159"/>
      <c r="AB83" s="142"/>
      <c r="AC83" s="142"/>
      <c r="AD83" s="142"/>
      <c r="AE83" s="142"/>
      <c r="AF83" s="161"/>
      <c r="AG83" s="142"/>
      <c r="AH83" s="162" t="str">
        <f t="shared" si="54"/>
        <v/>
      </c>
      <c r="AI83" s="162" t="str">
        <f t="shared" si="47"/>
        <v/>
      </c>
      <c r="AJ83" s="142"/>
      <c r="AK83" s="142"/>
      <c r="AL83" s="142"/>
    </row>
    <row r="84" spans="1:38" x14ac:dyDescent="0.2">
      <c r="A84" s="154">
        <v>80</v>
      </c>
      <c r="B84" s="155"/>
      <c r="C84" s="144" t="str">
        <f t="shared" si="55"/>
        <v/>
      </c>
      <c r="D84" s="144" t="str">
        <f t="shared" si="48"/>
        <v/>
      </c>
      <c r="E84" s="144" t="str">
        <f t="shared" si="49"/>
        <v/>
      </c>
      <c r="F84" s="156"/>
      <c r="G84" s="157"/>
      <c r="H84" s="142" t="str">
        <f t="shared" si="50"/>
        <v/>
      </c>
      <c r="I84" s="142" t="str">
        <f t="shared" si="51"/>
        <v/>
      </c>
      <c r="J84" s="144" t="str">
        <f t="shared" si="36"/>
        <v/>
      </c>
      <c r="K84" s="144" t="str">
        <f t="shared" si="52"/>
        <v/>
      </c>
      <c r="L84" s="144" t="str">
        <f t="shared" si="53"/>
        <v/>
      </c>
      <c r="M84" s="144" t="str">
        <f t="shared" si="37"/>
        <v/>
      </c>
      <c r="N84" s="144" t="str">
        <f t="shared" si="38"/>
        <v/>
      </c>
      <c r="O84" s="144" t="str">
        <f t="shared" si="39"/>
        <v/>
      </c>
      <c r="P84" s="158" t="str">
        <f t="shared" si="40"/>
        <v/>
      </c>
      <c r="Q84" s="158" t="str">
        <f t="shared" si="41"/>
        <v/>
      </c>
      <c r="R84" s="158" t="str">
        <f t="shared" si="42"/>
        <v/>
      </c>
      <c r="S84" s="159" t="str">
        <f t="shared" si="43"/>
        <v/>
      </c>
      <c r="T84" s="159" t="str">
        <f t="shared" si="44"/>
        <v/>
      </c>
      <c r="U84" s="159"/>
      <c r="V84" s="160" t="str">
        <f t="shared" si="45"/>
        <v/>
      </c>
      <c r="W84" s="160" t="str">
        <f t="shared" si="46"/>
        <v/>
      </c>
      <c r="X84" s="160"/>
      <c r="Y84" s="159"/>
      <c r="Z84" s="159"/>
      <c r="AA84" s="159"/>
      <c r="AB84" s="142"/>
      <c r="AC84" s="142"/>
      <c r="AD84" s="142"/>
      <c r="AE84" s="142"/>
      <c r="AF84" s="161"/>
      <c r="AG84" s="142"/>
      <c r="AH84" s="162" t="str">
        <f t="shared" si="54"/>
        <v/>
      </c>
      <c r="AI84" s="162" t="str">
        <f t="shared" si="47"/>
        <v/>
      </c>
      <c r="AJ84" s="142"/>
      <c r="AK84" s="142"/>
      <c r="AL84" s="142"/>
    </row>
    <row r="85" spans="1:38" x14ac:dyDescent="0.2">
      <c r="A85" s="154">
        <v>81</v>
      </c>
      <c r="B85" s="155"/>
      <c r="C85" s="144" t="str">
        <f t="shared" si="55"/>
        <v/>
      </c>
      <c r="D85" s="144" t="str">
        <f t="shared" si="48"/>
        <v/>
      </c>
      <c r="E85" s="144" t="str">
        <f t="shared" si="49"/>
        <v/>
      </c>
      <c r="F85" s="156"/>
      <c r="G85" s="157"/>
      <c r="H85" s="142" t="str">
        <f t="shared" si="50"/>
        <v/>
      </c>
      <c r="I85" s="142" t="str">
        <f t="shared" si="51"/>
        <v/>
      </c>
      <c r="J85" s="144" t="str">
        <f t="shared" si="36"/>
        <v/>
      </c>
      <c r="K85" s="144" t="str">
        <f t="shared" si="52"/>
        <v/>
      </c>
      <c r="L85" s="144" t="str">
        <f t="shared" si="53"/>
        <v/>
      </c>
      <c r="M85" s="144" t="str">
        <f t="shared" si="37"/>
        <v/>
      </c>
      <c r="N85" s="144" t="str">
        <f t="shared" si="38"/>
        <v/>
      </c>
      <c r="O85" s="144" t="str">
        <f t="shared" si="39"/>
        <v/>
      </c>
      <c r="P85" s="158" t="str">
        <f t="shared" si="40"/>
        <v/>
      </c>
      <c r="Q85" s="158" t="str">
        <f t="shared" si="41"/>
        <v/>
      </c>
      <c r="R85" s="158" t="str">
        <f t="shared" si="42"/>
        <v/>
      </c>
      <c r="S85" s="159" t="str">
        <f t="shared" si="43"/>
        <v/>
      </c>
      <c r="T85" s="159" t="str">
        <f t="shared" si="44"/>
        <v/>
      </c>
      <c r="U85" s="159"/>
      <c r="V85" s="160" t="str">
        <f t="shared" si="45"/>
        <v/>
      </c>
      <c r="W85" s="160" t="str">
        <f t="shared" si="46"/>
        <v/>
      </c>
      <c r="X85" s="160"/>
      <c r="Y85" s="159"/>
      <c r="Z85" s="159"/>
      <c r="AA85" s="159"/>
      <c r="AB85" s="142"/>
      <c r="AC85" s="142"/>
      <c r="AD85" s="142"/>
      <c r="AE85" s="142"/>
      <c r="AF85" s="161"/>
      <c r="AG85" s="142"/>
      <c r="AH85" s="162" t="str">
        <f t="shared" si="54"/>
        <v/>
      </c>
      <c r="AI85" s="162" t="str">
        <f t="shared" si="47"/>
        <v/>
      </c>
      <c r="AJ85" s="142"/>
      <c r="AK85" s="142"/>
      <c r="AL85" s="142"/>
    </row>
    <row r="86" spans="1:38" x14ac:dyDescent="0.2">
      <c r="A86" s="154">
        <v>82</v>
      </c>
      <c r="B86" s="155"/>
      <c r="C86" s="144" t="str">
        <f t="shared" si="55"/>
        <v/>
      </c>
      <c r="D86" s="144" t="str">
        <f t="shared" si="48"/>
        <v/>
      </c>
      <c r="E86" s="144" t="str">
        <f t="shared" si="49"/>
        <v/>
      </c>
      <c r="F86" s="156"/>
      <c r="G86" s="157"/>
      <c r="H86" s="142" t="str">
        <f t="shared" si="50"/>
        <v/>
      </c>
      <c r="I86" s="142" t="str">
        <f t="shared" si="51"/>
        <v/>
      </c>
      <c r="J86" s="144" t="str">
        <f t="shared" si="36"/>
        <v/>
      </c>
      <c r="K86" s="144" t="str">
        <f t="shared" si="52"/>
        <v/>
      </c>
      <c r="L86" s="144" t="str">
        <f t="shared" si="53"/>
        <v/>
      </c>
      <c r="M86" s="144" t="str">
        <f t="shared" si="37"/>
        <v/>
      </c>
      <c r="N86" s="144" t="str">
        <f t="shared" si="38"/>
        <v/>
      </c>
      <c r="O86" s="144" t="str">
        <f t="shared" si="39"/>
        <v/>
      </c>
      <c r="P86" s="158" t="str">
        <f t="shared" si="40"/>
        <v/>
      </c>
      <c r="Q86" s="158" t="str">
        <f t="shared" si="41"/>
        <v/>
      </c>
      <c r="R86" s="158" t="str">
        <f t="shared" si="42"/>
        <v/>
      </c>
      <c r="S86" s="159" t="str">
        <f t="shared" si="43"/>
        <v/>
      </c>
      <c r="T86" s="159" t="str">
        <f t="shared" si="44"/>
        <v/>
      </c>
      <c r="U86" s="159"/>
      <c r="V86" s="160" t="str">
        <f t="shared" si="45"/>
        <v/>
      </c>
      <c r="W86" s="160" t="str">
        <f t="shared" si="46"/>
        <v/>
      </c>
      <c r="X86" s="160"/>
      <c r="Y86" s="159"/>
      <c r="Z86" s="159"/>
      <c r="AA86" s="159"/>
      <c r="AB86" s="142"/>
      <c r="AC86" s="142"/>
      <c r="AD86" s="142"/>
      <c r="AE86" s="142"/>
      <c r="AF86" s="161"/>
      <c r="AG86" s="142"/>
      <c r="AH86" s="162" t="str">
        <f t="shared" si="54"/>
        <v/>
      </c>
      <c r="AI86" s="162" t="str">
        <f t="shared" si="47"/>
        <v/>
      </c>
      <c r="AJ86" s="142"/>
      <c r="AK86" s="142"/>
      <c r="AL86" s="142"/>
    </row>
    <row r="87" spans="1:38" x14ac:dyDescent="0.2">
      <c r="A87" s="154">
        <v>83</v>
      </c>
      <c r="B87" s="155"/>
      <c r="C87" s="144" t="str">
        <f t="shared" si="55"/>
        <v/>
      </c>
      <c r="D87" s="144" t="str">
        <f t="shared" si="48"/>
        <v/>
      </c>
      <c r="E87" s="144" t="str">
        <f t="shared" si="49"/>
        <v/>
      </c>
      <c r="F87" s="156"/>
      <c r="G87" s="157"/>
      <c r="H87" s="142" t="str">
        <f t="shared" si="50"/>
        <v/>
      </c>
      <c r="I87" s="142" t="str">
        <f t="shared" si="51"/>
        <v/>
      </c>
      <c r="J87" s="144" t="str">
        <f t="shared" si="36"/>
        <v/>
      </c>
      <c r="K87" s="144" t="str">
        <f t="shared" si="52"/>
        <v/>
      </c>
      <c r="L87" s="144" t="str">
        <f t="shared" si="53"/>
        <v/>
      </c>
      <c r="M87" s="144" t="str">
        <f t="shared" si="37"/>
        <v/>
      </c>
      <c r="N87" s="144" t="str">
        <f t="shared" si="38"/>
        <v/>
      </c>
      <c r="O87" s="144" t="str">
        <f t="shared" si="39"/>
        <v/>
      </c>
      <c r="P87" s="158" t="str">
        <f t="shared" si="40"/>
        <v/>
      </c>
      <c r="Q87" s="158" t="str">
        <f t="shared" si="41"/>
        <v/>
      </c>
      <c r="R87" s="158" t="str">
        <f t="shared" si="42"/>
        <v/>
      </c>
      <c r="S87" s="159" t="str">
        <f t="shared" si="43"/>
        <v/>
      </c>
      <c r="T87" s="159" t="str">
        <f t="shared" si="44"/>
        <v/>
      </c>
      <c r="U87" s="159"/>
      <c r="V87" s="160" t="str">
        <f t="shared" si="45"/>
        <v/>
      </c>
      <c r="W87" s="160" t="str">
        <f t="shared" si="46"/>
        <v/>
      </c>
      <c r="X87" s="160"/>
      <c r="Y87" s="159"/>
      <c r="Z87" s="159"/>
      <c r="AA87" s="159"/>
      <c r="AB87" s="142"/>
      <c r="AC87" s="142"/>
      <c r="AD87" s="142"/>
      <c r="AE87" s="142"/>
      <c r="AF87" s="161"/>
      <c r="AG87" s="142"/>
      <c r="AH87" s="162" t="str">
        <f t="shared" si="54"/>
        <v/>
      </c>
      <c r="AI87" s="162" t="str">
        <f t="shared" si="47"/>
        <v/>
      </c>
      <c r="AJ87" s="142"/>
      <c r="AK87" s="142"/>
      <c r="AL87" s="142"/>
    </row>
    <row r="88" spans="1:38" x14ac:dyDescent="0.2">
      <c r="A88" s="154">
        <v>84</v>
      </c>
      <c r="B88" s="155"/>
      <c r="C88" s="144" t="str">
        <f t="shared" si="55"/>
        <v/>
      </c>
      <c r="D88" s="144" t="str">
        <f t="shared" si="48"/>
        <v/>
      </c>
      <c r="E88" s="144" t="str">
        <f t="shared" si="49"/>
        <v/>
      </c>
      <c r="F88" s="156"/>
      <c r="G88" s="157"/>
      <c r="H88" s="142" t="str">
        <f t="shared" si="50"/>
        <v/>
      </c>
      <c r="I88" s="142" t="str">
        <f t="shared" si="51"/>
        <v/>
      </c>
      <c r="J88" s="144" t="str">
        <f t="shared" si="36"/>
        <v/>
      </c>
      <c r="K88" s="144" t="str">
        <f t="shared" si="52"/>
        <v/>
      </c>
      <c r="L88" s="144" t="str">
        <f t="shared" si="53"/>
        <v/>
      </c>
      <c r="M88" s="144" t="str">
        <f t="shared" si="37"/>
        <v/>
      </c>
      <c r="N88" s="144" t="str">
        <f t="shared" si="38"/>
        <v/>
      </c>
      <c r="O88" s="144" t="str">
        <f t="shared" si="39"/>
        <v/>
      </c>
      <c r="P88" s="158" t="str">
        <f t="shared" si="40"/>
        <v/>
      </c>
      <c r="Q88" s="158" t="str">
        <f t="shared" si="41"/>
        <v/>
      </c>
      <c r="R88" s="158" t="str">
        <f t="shared" si="42"/>
        <v/>
      </c>
      <c r="S88" s="159" t="str">
        <f t="shared" si="43"/>
        <v/>
      </c>
      <c r="T88" s="159" t="str">
        <f t="shared" si="44"/>
        <v/>
      </c>
      <c r="U88" s="159"/>
      <c r="V88" s="160" t="str">
        <f t="shared" si="45"/>
        <v/>
      </c>
      <c r="W88" s="160" t="str">
        <f t="shared" si="46"/>
        <v/>
      </c>
      <c r="X88" s="160"/>
      <c r="Y88" s="159"/>
      <c r="Z88" s="159"/>
      <c r="AA88" s="159"/>
      <c r="AB88" s="142"/>
      <c r="AC88" s="142"/>
      <c r="AD88" s="142"/>
      <c r="AE88" s="142"/>
      <c r="AF88" s="161"/>
      <c r="AG88" s="142"/>
      <c r="AH88" s="162" t="str">
        <f t="shared" si="54"/>
        <v/>
      </c>
      <c r="AI88" s="162" t="str">
        <f t="shared" si="47"/>
        <v/>
      </c>
      <c r="AJ88" s="142"/>
      <c r="AK88" s="142"/>
      <c r="AL88" s="142"/>
    </row>
    <row r="89" spans="1:38" x14ac:dyDescent="0.2">
      <c r="A89" s="154">
        <v>85</v>
      </c>
      <c r="B89" s="155"/>
      <c r="C89" s="144" t="str">
        <f t="shared" si="55"/>
        <v/>
      </c>
      <c r="D89" s="144" t="str">
        <f t="shared" si="48"/>
        <v/>
      </c>
      <c r="E89" s="144" t="str">
        <f t="shared" si="49"/>
        <v/>
      </c>
      <c r="F89" s="156"/>
      <c r="G89" s="157"/>
      <c r="H89" s="142" t="str">
        <f t="shared" si="50"/>
        <v/>
      </c>
      <c r="I89" s="142" t="str">
        <f t="shared" si="51"/>
        <v/>
      </c>
      <c r="J89" s="144" t="str">
        <f t="shared" si="36"/>
        <v/>
      </c>
      <c r="K89" s="144" t="str">
        <f t="shared" si="52"/>
        <v/>
      </c>
      <c r="L89" s="144" t="str">
        <f t="shared" si="53"/>
        <v/>
      </c>
      <c r="M89" s="144" t="str">
        <f t="shared" si="37"/>
        <v/>
      </c>
      <c r="N89" s="144" t="str">
        <f t="shared" si="38"/>
        <v/>
      </c>
      <c r="O89" s="144" t="str">
        <f t="shared" si="39"/>
        <v/>
      </c>
      <c r="P89" s="158" t="str">
        <f t="shared" si="40"/>
        <v/>
      </c>
      <c r="Q89" s="158" t="str">
        <f t="shared" si="41"/>
        <v/>
      </c>
      <c r="R89" s="158" t="str">
        <f t="shared" si="42"/>
        <v/>
      </c>
      <c r="S89" s="159" t="str">
        <f t="shared" si="43"/>
        <v/>
      </c>
      <c r="T89" s="159" t="str">
        <f t="shared" si="44"/>
        <v/>
      </c>
      <c r="U89" s="159"/>
      <c r="V89" s="160" t="str">
        <f t="shared" si="45"/>
        <v/>
      </c>
      <c r="W89" s="160" t="str">
        <f t="shared" si="46"/>
        <v/>
      </c>
      <c r="X89" s="160"/>
      <c r="Y89" s="159"/>
      <c r="Z89" s="159"/>
      <c r="AA89" s="159"/>
      <c r="AB89" s="142"/>
      <c r="AC89" s="142"/>
      <c r="AD89" s="142"/>
      <c r="AE89" s="142"/>
      <c r="AF89" s="161"/>
      <c r="AG89" s="142"/>
      <c r="AH89" s="162" t="str">
        <f t="shared" si="54"/>
        <v/>
      </c>
      <c r="AI89" s="162" t="str">
        <f t="shared" si="47"/>
        <v/>
      </c>
      <c r="AJ89" s="142"/>
      <c r="AK89" s="142"/>
      <c r="AL89" s="142"/>
    </row>
    <row r="90" spans="1:38" x14ac:dyDescent="0.2">
      <c r="A90" s="154">
        <v>86</v>
      </c>
      <c r="B90" s="155"/>
      <c r="C90" s="144" t="str">
        <f t="shared" si="55"/>
        <v/>
      </c>
      <c r="D90" s="144" t="str">
        <f t="shared" si="48"/>
        <v/>
      </c>
      <c r="E90" s="144" t="str">
        <f t="shared" si="49"/>
        <v/>
      </c>
      <c r="F90" s="156"/>
      <c r="G90" s="157"/>
      <c r="H90" s="142" t="str">
        <f t="shared" si="50"/>
        <v/>
      </c>
      <c r="I90" s="142" t="str">
        <f t="shared" si="51"/>
        <v/>
      </c>
      <c r="J90" s="144" t="str">
        <f t="shared" si="36"/>
        <v/>
      </c>
      <c r="K90" s="144" t="str">
        <f t="shared" si="52"/>
        <v/>
      </c>
      <c r="L90" s="144" t="str">
        <f t="shared" si="53"/>
        <v/>
      </c>
      <c r="M90" s="144" t="str">
        <f t="shared" si="37"/>
        <v/>
      </c>
      <c r="N90" s="144" t="str">
        <f t="shared" si="38"/>
        <v/>
      </c>
      <c r="O90" s="144" t="str">
        <f t="shared" si="39"/>
        <v/>
      </c>
      <c r="P90" s="158" t="str">
        <f t="shared" si="40"/>
        <v/>
      </c>
      <c r="Q90" s="158" t="str">
        <f t="shared" si="41"/>
        <v/>
      </c>
      <c r="R90" s="158" t="str">
        <f t="shared" si="42"/>
        <v/>
      </c>
      <c r="S90" s="159" t="str">
        <f t="shared" si="43"/>
        <v/>
      </c>
      <c r="T90" s="159" t="str">
        <f t="shared" si="44"/>
        <v/>
      </c>
      <c r="U90" s="159"/>
      <c r="V90" s="160" t="str">
        <f t="shared" si="45"/>
        <v/>
      </c>
      <c r="W90" s="160" t="str">
        <f t="shared" si="46"/>
        <v/>
      </c>
      <c r="X90" s="160"/>
      <c r="Y90" s="159"/>
      <c r="Z90" s="159"/>
      <c r="AA90" s="159"/>
      <c r="AB90" s="142"/>
      <c r="AC90" s="142"/>
      <c r="AD90" s="142"/>
      <c r="AE90" s="142"/>
      <c r="AF90" s="161"/>
      <c r="AG90" s="142"/>
      <c r="AH90" s="162" t="str">
        <f t="shared" si="54"/>
        <v/>
      </c>
      <c r="AI90" s="162" t="str">
        <f t="shared" si="47"/>
        <v/>
      </c>
      <c r="AJ90" s="142"/>
      <c r="AK90" s="142"/>
      <c r="AL90" s="142"/>
    </row>
    <row r="91" spans="1:38" x14ac:dyDescent="0.2">
      <c r="A91" s="154">
        <v>87</v>
      </c>
      <c r="B91" s="155"/>
      <c r="C91" s="144" t="str">
        <f t="shared" si="55"/>
        <v/>
      </c>
      <c r="D91" s="144" t="str">
        <f t="shared" si="48"/>
        <v/>
      </c>
      <c r="E91" s="144" t="str">
        <f t="shared" si="49"/>
        <v/>
      </c>
      <c r="F91" s="156"/>
      <c r="G91" s="157"/>
      <c r="H91" s="142" t="str">
        <f t="shared" si="50"/>
        <v/>
      </c>
      <c r="I91" s="142" t="str">
        <f t="shared" si="51"/>
        <v/>
      </c>
      <c r="J91" s="144" t="str">
        <f t="shared" si="36"/>
        <v/>
      </c>
      <c r="K91" s="144" t="str">
        <f t="shared" si="52"/>
        <v/>
      </c>
      <c r="L91" s="144" t="str">
        <f t="shared" si="53"/>
        <v/>
      </c>
      <c r="M91" s="144" t="str">
        <f t="shared" si="37"/>
        <v/>
      </c>
      <c r="N91" s="144" t="str">
        <f t="shared" si="38"/>
        <v/>
      </c>
      <c r="O91" s="144" t="str">
        <f t="shared" si="39"/>
        <v/>
      </c>
      <c r="P91" s="158" t="str">
        <f t="shared" si="40"/>
        <v/>
      </c>
      <c r="Q91" s="158" t="str">
        <f t="shared" si="41"/>
        <v/>
      </c>
      <c r="R91" s="158" t="str">
        <f t="shared" si="42"/>
        <v/>
      </c>
      <c r="S91" s="159" t="str">
        <f t="shared" si="43"/>
        <v/>
      </c>
      <c r="T91" s="159" t="str">
        <f t="shared" si="44"/>
        <v/>
      </c>
      <c r="U91" s="159"/>
      <c r="V91" s="160" t="str">
        <f t="shared" si="45"/>
        <v/>
      </c>
      <c r="W91" s="160" t="str">
        <f t="shared" si="46"/>
        <v/>
      </c>
      <c r="X91" s="160"/>
      <c r="Y91" s="159"/>
      <c r="Z91" s="159"/>
      <c r="AA91" s="159"/>
      <c r="AB91" s="142"/>
      <c r="AC91" s="142"/>
      <c r="AD91" s="142"/>
      <c r="AE91" s="142"/>
      <c r="AF91" s="161"/>
      <c r="AG91" s="142"/>
      <c r="AH91" s="162" t="str">
        <f t="shared" si="54"/>
        <v/>
      </c>
      <c r="AI91" s="162" t="str">
        <f t="shared" si="47"/>
        <v/>
      </c>
      <c r="AJ91" s="142"/>
      <c r="AK91" s="142"/>
      <c r="AL91" s="142"/>
    </row>
    <row r="92" spans="1:38" x14ac:dyDescent="0.2">
      <c r="A92" s="154">
        <v>88</v>
      </c>
      <c r="B92" s="155"/>
      <c r="C92" s="144" t="str">
        <f t="shared" si="55"/>
        <v/>
      </c>
      <c r="D92" s="144" t="str">
        <f t="shared" si="48"/>
        <v/>
      </c>
      <c r="E92" s="144" t="str">
        <f t="shared" si="49"/>
        <v/>
      </c>
      <c r="F92" s="156"/>
      <c r="G92" s="157"/>
      <c r="H92" s="142" t="str">
        <f t="shared" si="50"/>
        <v/>
      </c>
      <c r="I92" s="142" t="str">
        <f t="shared" si="51"/>
        <v/>
      </c>
      <c r="J92" s="144" t="str">
        <f t="shared" si="36"/>
        <v/>
      </c>
      <c r="K92" s="144" t="str">
        <f t="shared" si="52"/>
        <v/>
      </c>
      <c r="L92" s="144" t="str">
        <f t="shared" si="53"/>
        <v/>
      </c>
      <c r="M92" s="144" t="str">
        <f t="shared" si="37"/>
        <v/>
      </c>
      <c r="N92" s="144" t="str">
        <f t="shared" si="38"/>
        <v/>
      </c>
      <c r="O92" s="144" t="str">
        <f t="shared" si="39"/>
        <v/>
      </c>
      <c r="P92" s="158" t="str">
        <f t="shared" si="40"/>
        <v/>
      </c>
      <c r="Q92" s="158" t="str">
        <f t="shared" si="41"/>
        <v/>
      </c>
      <c r="R92" s="158" t="str">
        <f t="shared" si="42"/>
        <v/>
      </c>
      <c r="S92" s="159" t="str">
        <f t="shared" si="43"/>
        <v/>
      </c>
      <c r="T92" s="159" t="str">
        <f t="shared" si="44"/>
        <v/>
      </c>
      <c r="U92" s="159"/>
      <c r="V92" s="160" t="str">
        <f t="shared" si="45"/>
        <v/>
      </c>
      <c r="W92" s="160" t="str">
        <f t="shared" si="46"/>
        <v/>
      </c>
      <c r="X92" s="160"/>
      <c r="Y92" s="159"/>
      <c r="Z92" s="159"/>
      <c r="AA92" s="159"/>
      <c r="AB92" s="142"/>
      <c r="AC92" s="142"/>
      <c r="AD92" s="142"/>
      <c r="AE92" s="142"/>
      <c r="AF92" s="161"/>
      <c r="AG92" s="142"/>
      <c r="AH92" s="162" t="str">
        <f t="shared" si="54"/>
        <v/>
      </c>
      <c r="AI92" s="162" t="str">
        <f t="shared" si="47"/>
        <v/>
      </c>
      <c r="AJ92" s="142"/>
      <c r="AK92" s="142"/>
      <c r="AL92" s="142"/>
    </row>
    <row r="93" spans="1:38" x14ac:dyDescent="0.2">
      <c r="A93" s="154">
        <v>89</v>
      </c>
      <c r="B93" s="155"/>
      <c r="C93" s="144" t="str">
        <f t="shared" si="55"/>
        <v/>
      </c>
      <c r="D93" s="144" t="str">
        <f t="shared" si="48"/>
        <v/>
      </c>
      <c r="E93" s="144" t="str">
        <f t="shared" si="49"/>
        <v/>
      </c>
      <c r="F93" s="156"/>
      <c r="G93" s="157"/>
      <c r="H93" s="142" t="str">
        <f t="shared" si="50"/>
        <v/>
      </c>
      <c r="I93" s="142" t="str">
        <f t="shared" si="51"/>
        <v/>
      </c>
      <c r="J93" s="144" t="str">
        <f t="shared" si="36"/>
        <v/>
      </c>
      <c r="K93" s="144" t="str">
        <f t="shared" si="52"/>
        <v/>
      </c>
      <c r="L93" s="144" t="str">
        <f t="shared" si="53"/>
        <v/>
      </c>
      <c r="M93" s="144" t="str">
        <f t="shared" si="37"/>
        <v/>
      </c>
      <c r="N93" s="144" t="str">
        <f t="shared" si="38"/>
        <v/>
      </c>
      <c r="O93" s="144" t="str">
        <f t="shared" si="39"/>
        <v/>
      </c>
      <c r="P93" s="158" t="str">
        <f t="shared" si="40"/>
        <v/>
      </c>
      <c r="Q93" s="158" t="str">
        <f t="shared" si="41"/>
        <v/>
      </c>
      <c r="R93" s="158" t="str">
        <f t="shared" si="42"/>
        <v/>
      </c>
      <c r="S93" s="159" t="str">
        <f t="shared" si="43"/>
        <v/>
      </c>
      <c r="T93" s="159" t="str">
        <f t="shared" si="44"/>
        <v/>
      </c>
      <c r="U93" s="159"/>
      <c r="V93" s="160" t="str">
        <f t="shared" si="45"/>
        <v/>
      </c>
      <c r="W93" s="160" t="str">
        <f t="shared" si="46"/>
        <v/>
      </c>
      <c r="X93" s="160"/>
      <c r="Y93" s="159"/>
      <c r="Z93" s="159"/>
      <c r="AA93" s="159"/>
      <c r="AB93" s="142"/>
      <c r="AC93" s="142"/>
      <c r="AD93" s="142"/>
      <c r="AE93" s="142"/>
      <c r="AF93" s="161"/>
      <c r="AG93" s="142"/>
      <c r="AH93" s="162" t="str">
        <f t="shared" si="54"/>
        <v/>
      </c>
      <c r="AI93" s="162" t="str">
        <f t="shared" si="47"/>
        <v/>
      </c>
      <c r="AJ93" s="142"/>
      <c r="AK93" s="142"/>
      <c r="AL93" s="142"/>
    </row>
    <row r="94" spans="1:38" x14ac:dyDescent="0.2">
      <c r="A94" s="154">
        <v>90</v>
      </c>
      <c r="B94" s="155"/>
      <c r="C94" s="144" t="str">
        <f t="shared" si="55"/>
        <v/>
      </c>
      <c r="D94" s="144" t="str">
        <f t="shared" si="48"/>
        <v/>
      </c>
      <c r="E94" s="144" t="str">
        <f t="shared" si="49"/>
        <v/>
      </c>
      <c r="F94" s="156"/>
      <c r="G94" s="157"/>
      <c r="H94" s="142" t="str">
        <f t="shared" si="50"/>
        <v/>
      </c>
      <c r="I94" s="142" t="str">
        <f t="shared" si="51"/>
        <v/>
      </c>
      <c r="J94" s="144" t="str">
        <f t="shared" si="36"/>
        <v/>
      </c>
      <c r="K94" s="144" t="str">
        <f t="shared" si="52"/>
        <v/>
      </c>
      <c r="L94" s="144" t="str">
        <f t="shared" si="53"/>
        <v/>
      </c>
      <c r="M94" s="144"/>
      <c r="N94" s="144" t="str">
        <f t="shared" si="38"/>
        <v/>
      </c>
      <c r="O94" s="144" t="str">
        <f t="shared" si="39"/>
        <v/>
      </c>
      <c r="P94" s="158" t="str">
        <f t="shared" si="40"/>
        <v/>
      </c>
      <c r="Q94" s="158" t="str">
        <f t="shared" si="41"/>
        <v/>
      </c>
      <c r="R94" s="158" t="str">
        <f t="shared" si="42"/>
        <v/>
      </c>
      <c r="S94" s="159" t="str">
        <f t="shared" si="43"/>
        <v/>
      </c>
      <c r="T94" s="159" t="str">
        <f t="shared" si="44"/>
        <v/>
      </c>
      <c r="U94" s="159"/>
      <c r="V94" s="160" t="str">
        <f t="shared" si="45"/>
        <v/>
      </c>
      <c r="W94" s="160" t="str">
        <f t="shared" si="46"/>
        <v/>
      </c>
      <c r="X94" s="160"/>
      <c r="Y94" s="159"/>
      <c r="Z94" s="159"/>
      <c r="AA94" s="159"/>
      <c r="AB94" s="142"/>
      <c r="AC94" s="142"/>
      <c r="AD94" s="142"/>
      <c r="AE94" s="142"/>
      <c r="AF94" s="161"/>
      <c r="AG94" s="142"/>
      <c r="AH94" s="162" t="str">
        <f t="shared" si="54"/>
        <v/>
      </c>
      <c r="AI94" s="162" t="str">
        <f t="shared" si="47"/>
        <v/>
      </c>
      <c r="AJ94" s="142"/>
      <c r="AK94" s="142"/>
      <c r="AL94" s="142"/>
    </row>
    <row r="95" spans="1:38" x14ac:dyDescent="0.2">
      <c r="A95" s="154">
        <v>91</v>
      </c>
      <c r="B95" s="155"/>
      <c r="C95" s="144" t="str">
        <f t="shared" si="55"/>
        <v/>
      </c>
      <c r="D95" s="144" t="str">
        <f t="shared" si="48"/>
        <v/>
      </c>
      <c r="E95" s="144" t="str">
        <f t="shared" si="49"/>
        <v/>
      </c>
      <c r="F95" s="156"/>
      <c r="G95" s="157"/>
      <c r="H95" s="142" t="str">
        <f t="shared" si="50"/>
        <v/>
      </c>
      <c r="I95" s="142" t="str">
        <f t="shared" si="51"/>
        <v/>
      </c>
      <c r="J95" s="144" t="str">
        <f t="shared" si="36"/>
        <v/>
      </c>
      <c r="K95" s="144" t="str">
        <f t="shared" si="52"/>
        <v/>
      </c>
      <c r="L95" s="144" t="str">
        <f t="shared" si="53"/>
        <v/>
      </c>
      <c r="M95" s="144" t="str">
        <f t="shared" si="37"/>
        <v/>
      </c>
      <c r="N95" s="144" t="str">
        <f t="shared" si="38"/>
        <v/>
      </c>
      <c r="O95" s="144" t="str">
        <f t="shared" si="39"/>
        <v/>
      </c>
      <c r="P95" s="158" t="str">
        <f t="shared" si="40"/>
        <v/>
      </c>
      <c r="Q95" s="158" t="str">
        <f t="shared" si="41"/>
        <v/>
      </c>
      <c r="R95" s="158" t="str">
        <f t="shared" si="42"/>
        <v/>
      </c>
      <c r="S95" s="159" t="str">
        <f t="shared" si="43"/>
        <v/>
      </c>
      <c r="T95" s="159" t="str">
        <f t="shared" si="44"/>
        <v/>
      </c>
      <c r="U95" s="159"/>
      <c r="V95" s="160" t="str">
        <f t="shared" si="45"/>
        <v/>
      </c>
      <c r="W95" s="160" t="str">
        <f t="shared" si="46"/>
        <v/>
      </c>
      <c r="X95" s="160"/>
      <c r="Y95" s="159"/>
      <c r="Z95" s="159"/>
      <c r="AA95" s="159"/>
      <c r="AB95" s="142"/>
      <c r="AC95" s="142"/>
      <c r="AD95" s="142"/>
      <c r="AE95" s="142"/>
      <c r="AF95" s="161"/>
      <c r="AG95" s="142"/>
      <c r="AH95" s="162" t="str">
        <f t="shared" si="54"/>
        <v/>
      </c>
      <c r="AI95" s="162" t="str">
        <f t="shared" si="47"/>
        <v/>
      </c>
      <c r="AJ95" s="142"/>
      <c r="AK95" s="142"/>
      <c r="AL95" s="142"/>
    </row>
    <row r="96" spans="1:38" x14ac:dyDescent="0.2">
      <c r="A96" s="154">
        <v>92</v>
      </c>
      <c r="B96" s="155"/>
      <c r="C96" s="144" t="str">
        <f t="shared" si="55"/>
        <v/>
      </c>
      <c r="D96" s="144" t="str">
        <f t="shared" si="48"/>
        <v/>
      </c>
      <c r="E96" s="144" t="str">
        <f t="shared" si="49"/>
        <v/>
      </c>
      <c r="F96" s="156"/>
      <c r="G96" s="157"/>
      <c r="H96" s="142" t="str">
        <f t="shared" si="50"/>
        <v/>
      </c>
      <c r="I96" s="142" t="str">
        <f t="shared" si="51"/>
        <v/>
      </c>
      <c r="J96" s="144" t="str">
        <f t="shared" si="36"/>
        <v/>
      </c>
      <c r="K96" s="144" t="str">
        <f t="shared" si="52"/>
        <v/>
      </c>
      <c r="L96" s="144" t="str">
        <f t="shared" si="53"/>
        <v/>
      </c>
      <c r="M96" s="144" t="str">
        <f t="shared" si="37"/>
        <v/>
      </c>
      <c r="N96" s="144" t="str">
        <f t="shared" si="38"/>
        <v/>
      </c>
      <c r="O96" s="144" t="str">
        <f t="shared" si="39"/>
        <v/>
      </c>
      <c r="P96" s="158" t="str">
        <f t="shared" si="40"/>
        <v/>
      </c>
      <c r="Q96" s="158" t="str">
        <f t="shared" si="41"/>
        <v/>
      </c>
      <c r="R96" s="158" t="str">
        <f t="shared" si="42"/>
        <v/>
      </c>
      <c r="S96" s="159" t="str">
        <f t="shared" si="43"/>
        <v/>
      </c>
      <c r="T96" s="159" t="str">
        <f t="shared" si="44"/>
        <v/>
      </c>
      <c r="U96" s="159"/>
      <c r="V96" s="160" t="str">
        <f t="shared" si="45"/>
        <v/>
      </c>
      <c r="W96" s="160" t="str">
        <f t="shared" si="46"/>
        <v/>
      </c>
      <c r="X96" s="160"/>
      <c r="Y96" s="159"/>
      <c r="Z96" s="159"/>
      <c r="AA96" s="159"/>
      <c r="AB96" s="142"/>
      <c r="AC96" s="142"/>
      <c r="AD96" s="142"/>
      <c r="AE96" s="142"/>
      <c r="AF96" s="161"/>
      <c r="AG96" s="142"/>
      <c r="AH96" s="162" t="str">
        <f t="shared" si="54"/>
        <v/>
      </c>
      <c r="AI96" s="162" t="str">
        <f t="shared" si="47"/>
        <v/>
      </c>
      <c r="AJ96" s="142"/>
      <c r="AK96" s="171"/>
      <c r="AL96" s="171"/>
    </row>
    <row r="97" spans="1:38" x14ac:dyDescent="0.2">
      <c r="A97" s="154">
        <v>93</v>
      </c>
      <c r="B97" s="155"/>
      <c r="C97" s="144" t="str">
        <f t="shared" si="55"/>
        <v/>
      </c>
      <c r="D97" s="144" t="str">
        <f t="shared" si="48"/>
        <v/>
      </c>
      <c r="E97" s="144" t="str">
        <f t="shared" si="49"/>
        <v/>
      </c>
      <c r="F97" s="156"/>
      <c r="G97" s="157"/>
      <c r="H97" s="142" t="str">
        <f t="shared" si="50"/>
        <v/>
      </c>
      <c r="I97" s="142" t="str">
        <f t="shared" si="51"/>
        <v/>
      </c>
      <c r="J97" s="144" t="str">
        <f t="shared" si="36"/>
        <v/>
      </c>
      <c r="K97" s="144" t="str">
        <f t="shared" si="52"/>
        <v/>
      </c>
      <c r="L97" s="144" t="str">
        <f t="shared" si="53"/>
        <v/>
      </c>
      <c r="M97" s="144" t="str">
        <f t="shared" si="37"/>
        <v/>
      </c>
      <c r="N97" s="144" t="str">
        <f t="shared" si="38"/>
        <v/>
      </c>
      <c r="O97" s="144" t="str">
        <f t="shared" si="39"/>
        <v/>
      </c>
      <c r="P97" s="158" t="str">
        <f t="shared" si="40"/>
        <v/>
      </c>
      <c r="Q97" s="158" t="str">
        <f t="shared" si="41"/>
        <v/>
      </c>
      <c r="R97" s="158" t="str">
        <f t="shared" si="42"/>
        <v/>
      </c>
      <c r="S97" s="159" t="str">
        <f t="shared" si="43"/>
        <v/>
      </c>
      <c r="T97" s="159" t="str">
        <f t="shared" si="44"/>
        <v/>
      </c>
      <c r="U97" s="159"/>
      <c r="V97" s="160" t="str">
        <f t="shared" si="45"/>
        <v/>
      </c>
      <c r="W97" s="160" t="str">
        <f t="shared" si="46"/>
        <v/>
      </c>
      <c r="X97" s="160"/>
      <c r="Y97" s="159"/>
      <c r="Z97" s="159"/>
      <c r="AA97" s="159"/>
      <c r="AB97" s="142"/>
      <c r="AC97" s="142"/>
      <c r="AD97" s="142"/>
      <c r="AE97" s="142"/>
      <c r="AF97" s="161"/>
      <c r="AG97" s="142"/>
      <c r="AH97" s="162" t="str">
        <f t="shared" si="54"/>
        <v/>
      </c>
      <c r="AI97" s="162" t="str">
        <f t="shared" si="47"/>
        <v/>
      </c>
      <c r="AJ97" s="142"/>
      <c r="AK97" s="171"/>
      <c r="AL97" s="171"/>
    </row>
    <row r="98" spans="1:38" x14ac:dyDescent="0.2">
      <c r="A98" s="154">
        <v>94</v>
      </c>
      <c r="B98" s="155"/>
      <c r="C98" s="144" t="str">
        <f t="shared" si="55"/>
        <v/>
      </c>
      <c r="D98" s="144" t="str">
        <f t="shared" si="48"/>
        <v/>
      </c>
      <c r="E98" s="144" t="str">
        <f t="shared" si="49"/>
        <v/>
      </c>
      <c r="F98" s="156"/>
      <c r="G98" s="157"/>
      <c r="H98" s="142" t="str">
        <f t="shared" si="50"/>
        <v/>
      </c>
      <c r="I98" s="142" t="str">
        <f t="shared" si="51"/>
        <v/>
      </c>
      <c r="J98" s="144" t="str">
        <f t="shared" si="36"/>
        <v/>
      </c>
      <c r="K98" s="144" t="str">
        <f t="shared" si="52"/>
        <v/>
      </c>
      <c r="L98" s="144" t="str">
        <f t="shared" si="53"/>
        <v/>
      </c>
      <c r="M98" s="144" t="str">
        <f t="shared" si="37"/>
        <v/>
      </c>
      <c r="N98" s="144" t="str">
        <f t="shared" si="38"/>
        <v/>
      </c>
      <c r="O98" s="144" t="str">
        <f t="shared" si="39"/>
        <v/>
      </c>
      <c r="P98" s="158" t="str">
        <f t="shared" si="40"/>
        <v/>
      </c>
      <c r="Q98" s="158" t="str">
        <f t="shared" si="41"/>
        <v/>
      </c>
      <c r="R98" s="158" t="str">
        <f t="shared" si="42"/>
        <v/>
      </c>
      <c r="S98" s="159" t="str">
        <f t="shared" si="43"/>
        <v/>
      </c>
      <c r="T98" s="159" t="str">
        <f t="shared" si="44"/>
        <v/>
      </c>
      <c r="U98" s="159"/>
      <c r="V98" s="160" t="str">
        <f t="shared" si="45"/>
        <v/>
      </c>
      <c r="W98" s="160" t="str">
        <f t="shared" si="46"/>
        <v/>
      </c>
      <c r="X98" s="160"/>
      <c r="Y98" s="159"/>
      <c r="Z98" s="159"/>
      <c r="AA98" s="159"/>
      <c r="AB98" s="142"/>
      <c r="AC98" s="142"/>
      <c r="AD98" s="142"/>
      <c r="AE98" s="142"/>
      <c r="AF98" s="161"/>
      <c r="AG98" s="142"/>
      <c r="AH98" s="162" t="str">
        <f t="shared" si="54"/>
        <v/>
      </c>
      <c r="AI98" s="162" t="str">
        <f t="shared" si="47"/>
        <v/>
      </c>
      <c r="AJ98" s="142"/>
      <c r="AK98" s="171"/>
      <c r="AL98" s="171"/>
    </row>
    <row r="99" spans="1:38" x14ac:dyDescent="0.2">
      <c r="A99" s="154">
        <v>95</v>
      </c>
      <c r="B99" s="155"/>
      <c r="C99" s="144" t="str">
        <f t="shared" si="55"/>
        <v/>
      </c>
      <c r="D99" s="144" t="str">
        <f t="shared" si="48"/>
        <v/>
      </c>
      <c r="E99" s="144" t="str">
        <f t="shared" si="49"/>
        <v/>
      </c>
      <c r="F99" s="156"/>
      <c r="G99" s="157"/>
      <c r="H99" s="142" t="str">
        <f t="shared" si="50"/>
        <v/>
      </c>
      <c r="I99" s="142" t="str">
        <f t="shared" si="51"/>
        <v/>
      </c>
      <c r="J99" s="144" t="str">
        <f t="shared" si="36"/>
        <v/>
      </c>
      <c r="K99" s="144" t="str">
        <f t="shared" si="52"/>
        <v/>
      </c>
      <c r="L99" s="144" t="str">
        <f t="shared" si="53"/>
        <v/>
      </c>
      <c r="M99" s="144" t="str">
        <f t="shared" si="37"/>
        <v/>
      </c>
      <c r="N99" s="144" t="str">
        <f t="shared" si="38"/>
        <v/>
      </c>
      <c r="O99" s="144" t="str">
        <f t="shared" si="39"/>
        <v/>
      </c>
      <c r="P99" s="158" t="str">
        <f t="shared" si="40"/>
        <v/>
      </c>
      <c r="Q99" s="158" t="str">
        <f t="shared" si="41"/>
        <v/>
      </c>
      <c r="R99" s="158" t="str">
        <f t="shared" si="42"/>
        <v/>
      </c>
      <c r="S99" s="159" t="str">
        <f t="shared" si="43"/>
        <v/>
      </c>
      <c r="T99" s="159" t="str">
        <f t="shared" si="44"/>
        <v/>
      </c>
      <c r="U99" s="159"/>
      <c r="V99" s="160" t="str">
        <f t="shared" si="45"/>
        <v/>
      </c>
      <c r="W99" s="160" t="str">
        <f t="shared" si="46"/>
        <v/>
      </c>
      <c r="X99" s="160"/>
      <c r="Y99" s="159"/>
      <c r="Z99" s="159"/>
      <c r="AA99" s="159"/>
      <c r="AB99" s="142"/>
      <c r="AC99" s="142"/>
      <c r="AD99" s="142"/>
      <c r="AE99" s="142"/>
      <c r="AF99" s="161"/>
      <c r="AG99" s="142"/>
      <c r="AH99" s="162" t="str">
        <f t="shared" si="54"/>
        <v/>
      </c>
      <c r="AI99" s="162" t="str">
        <f t="shared" si="47"/>
        <v/>
      </c>
      <c r="AJ99" s="142"/>
      <c r="AK99" s="171"/>
      <c r="AL99" s="171"/>
    </row>
    <row r="100" spans="1:38" x14ac:dyDescent="0.2">
      <c r="A100" s="154">
        <v>96</v>
      </c>
      <c r="B100" s="155"/>
      <c r="C100" s="144" t="str">
        <f t="shared" si="55"/>
        <v/>
      </c>
      <c r="D100" s="144" t="str">
        <f t="shared" si="48"/>
        <v/>
      </c>
      <c r="E100" s="144" t="str">
        <f t="shared" si="49"/>
        <v/>
      </c>
      <c r="F100" s="156"/>
      <c r="G100" s="157"/>
      <c r="H100" s="142" t="str">
        <f t="shared" si="50"/>
        <v/>
      </c>
      <c r="I100" s="142" t="str">
        <f t="shared" si="51"/>
        <v/>
      </c>
      <c r="J100" s="144" t="str">
        <f t="shared" si="36"/>
        <v/>
      </c>
      <c r="K100" s="144" t="str">
        <f t="shared" si="52"/>
        <v/>
      </c>
      <c r="L100" s="144" t="str">
        <f t="shared" si="53"/>
        <v/>
      </c>
      <c r="M100" s="144" t="str">
        <f t="shared" si="37"/>
        <v/>
      </c>
      <c r="N100" s="144" t="str">
        <f t="shared" si="38"/>
        <v/>
      </c>
      <c r="O100" s="144" t="str">
        <f t="shared" si="39"/>
        <v/>
      </c>
      <c r="P100" s="158" t="str">
        <f t="shared" si="40"/>
        <v/>
      </c>
      <c r="Q100" s="158" t="str">
        <f t="shared" si="41"/>
        <v/>
      </c>
      <c r="R100" s="158" t="str">
        <f t="shared" si="42"/>
        <v/>
      </c>
      <c r="S100" s="159" t="str">
        <f t="shared" si="43"/>
        <v/>
      </c>
      <c r="T100" s="159" t="str">
        <f t="shared" si="44"/>
        <v/>
      </c>
      <c r="U100" s="159"/>
      <c r="V100" s="160" t="str">
        <f t="shared" si="45"/>
        <v/>
      </c>
      <c r="W100" s="160" t="str">
        <f t="shared" si="46"/>
        <v/>
      </c>
      <c r="X100" s="160"/>
      <c r="Y100" s="159"/>
      <c r="Z100" s="159"/>
      <c r="AA100" s="159"/>
      <c r="AB100" s="142"/>
      <c r="AC100" s="142"/>
      <c r="AD100" s="142"/>
      <c r="AE100" s="142"/>
      <c r="AF100" s="161"/>
      <c r="AG100" s="142"/>
      <c r="AH100" s="162" t="str">
        <f t="shared" si="54"/>
        <v/>
      </c>
      <c r="AI100" s="162" t="str">
        <f t="shared" si="47"/>
        <v/>
      </c>
      <c r="AJ100" s="142"/>
      <c r="AK100" s="171"/>
      <c r="AL100" s="171"/>
    </row>
    <row r="101" spans="1:38" x14ac:dyDescent="0.2">
      <c r="A101" s="154">
        <v>97</v>
      </c>
      <c r="B101" s="155"/>
      <c r="C101" s="144" t="str">
        <f t="shared" si="55"/>
        <v/>
      </c>
      <c r="D101" s="144" t="str">
        <f t="shared" si="48"/>
        <v/>
      </c>
      <c r="E101" s="144" t="str">
        <f t="shared" si="49"/>
        <v/>
      </c>
      <c r="F101" s="156"/>
      <c r="G101" s="157"/>
      <c r="H101" s="142" t="str">
        <f t="shared" si="50"/>
        <v/>
      </c>
      <c r="I101" s="142" t="str">
        <f t="shared" si="51"/>
        <v/>
      </c>
      <c r="J101" s="144" t="str">
        <f t="shared" ref="J101:J132" si="56">IFERROR(IF(AND(G101&lt;&gt;"",OR(I101="*",I101="")),"Kérem válasszon!",IF(G101&lt;&gt;"",VLOOKUP($G101,Berendezések1,11,FALSE),"")),"")</f>
        <v/>
      </c>
      <c r="K101" s="144" t="str">
        <f t="shared" si="52"/>
        <v/>
      </c>
      <c r="L101" s="144" t="str">
        <f t="shared" si="53"/>
        <v/>
      </c>
      <c r="M101" s="144" t="str">
        <f t="shared" ref="M101:M134" si="57">IFERROR(IF(G101&lt;&gt;"",VLOOKUP($G101,Berendezések1,7,FALSE),""),"")</f>
        <v/>
      </c>
      <c r="N101" s="144" t="str">
        <f t="shared" ref="N101:N134" si="58">IFERROR(IF(G101&lt;&gt;"",IF(VLOOKUP($G101,Berendezések1,4,FALSE)&lt;&gt;0,VLOOKUP($G101,Berendezések1,4,FALSE),""),""),"")</f>
        <v/>
      </c>
      <c r="O101" s="144" t="str">
        <f t="shared" ref="O101:O134" si="59">IFERROR(IF(G101&lt;&gt;"",IF(AND(VLOOKUP($G101,Berendezések1,8,FALSE)&lt;&gt;0,VLOOKUP($G101,Berendezések1,4,FALSE)&lt;&gt;0),VLOOKUP($G101,Berendezések1,8,FALSE),""),""),"")</f>
        <v/>
      </c>
      <c r="P101" s="158" t="str">
        <f t="shared" ref="P101:P134" si="60">IFERROR(IF(G101="","",IF(VLOOKUP($G101,Berendezések1,5,FALSE)=0,"",VLOOKUP($G101,Berendezések1,5,FALSE))),"")</f>
        <v/>
      </c>
      <c r="Q101" s="158" t="str">
        <f t="shared" ref="Q101:Q134" si="61">IFERROR(IF(G101&lt;&gt;"",IF(AND(VLOOKUP($G101,Berendezések1,5,FALSE)&lt;&gt;0,VLOOKUP($G101,Berendezések1,8,FALSE)&lt;&gt;0),VLOOKUP($G101,Berendezések1,8,FALSE),""),""),"")</f>
        <v/>
      </c>
      <c r="R101" s="158" t="str">
        <f t="shared" ref="R101:R134" si="62">IFERROR(IF(G101&lt;&gt;"",IF(VLOOKUP($G101,Berendezések1,6,FALSE)&lt;&gt;0,VLOOKUP($G101,Berendezések1,6,FALSE),""),""),"")</f>
        <v/>
      </c>
      <c r="S101" s="159" t="str">
        <f t="shared" ref="S101:S134" si="63">IFERROR(IF(G101="","",IF(VLOOKUP($G101,Berendezések1,12,FALSE)=0,"",VLOOKUP($G101,Berendezések1,12,FALSE))),"")</f>
        <v/>
      </c>
      <c r="T101" s="159" t="str">
        <f t="shared" ref="T101:T134" si="64">IFERROR(IF(G101="","",IF(VLOOKUP($G101,Berendezések1,13,FALSE)=0,"",VLOOKUP($G101,Berendezések1,13,FALSE))),"")</f>
        <v/>
      </c>
      <c r="U101" s="159"/>
      <c r="V101" s="160" t="str">
        <f t="shared" ref="V101:V134" si="65">IFERROR(IF(G101="","",IF(VLOOKUP($G101,Berendezések1,14,FALSE)=0,"",VLOOKUP($G101,Berendezések1,14,FALSE))),"")</f>
        <v/>
      </c>
      <c r="W101" s="160" t="str">
        <f t="shared" ref="W101:W134" si="66">IFERROR(IF(G101="","",IF(VLOOKUP($G101,Berendezések1,15,FALSE)=0,"",VLOOKUP($G101,Berendezések1,15,FALSE))),"")</f>
        <v/>
      </c>
      <c r="X101" s="160"/>
      <c r="Y101" s="159"/>
      <c r="Z101" s="159"/>
      <c r="AA101" s="159"/>
      <c r="AB101" s="142"/>
      <c r="AC101" s="142"/>
      <c r="AD101" s="142"/>
      <c r="AE101" s="142"/>
      <c r="AF101" s="161"/>
      <c r="AG101" s="142"/>
      <c r="AH101" s="162" t="str">
        <f t="shared" si="54"/>
        <v/>
      </c>
      <c r="AI101" s="162" t="str">
        <f t="shared" ref="AI101:AI134" si="67">IF(AND(M101&lt;&gt;"",AF101&lt;&gt;""),AF101+10*LOG10(M101),"")</f>
        <v/>
      </c>
      <c r="AJ101" s="142"/>
      <c r="AK101" s="171"/>
      <c r="AL101" s="171"/>
    </row>
    <row r="102" spans="1:38" x14ac:dyDescent="0.2">
      <c r="A102" s="154">
        <v>98</v>
      </c>
      <c r="B102" s="155"/>
      <c r="C102" s="144" t="str">
        <f t="shared" si="55"/>
        <v/>
      </c>
      <c r="D102" s="144" t="str">
        <f t="shared" si="48"/>
        <v/>
      </c>
      <c r="E102" s="144" t="str">
        <f t="shared" si="49"/>
        <v/>
      </c>
      <c r="F102" s="156"/>
      <c r="G102" s="157"/>
      <c r="H102" s="142" t="str">
        <f t="shared" si="50"/>
        <v/>
      </c>
      <c r="I102" s="142" t="str">
        <f t="shared" si="51"/>
        <v/>
      </c>
      <c r="J102" s="144" t="str">
        <f t="shared" si="56"/>
        <v/>
      </c>
      <c r="K102" s="144" t="str">
        <f t="shared" ref="K102:K134" si="68">IFERROR(IF(G102&lt;&gt;"",VLOOKUP($G102,Berendezések1,10,FALSE),""),"")</f>
        <v/>
      </c>
      <c r="L102" s="144" t="str">
        <f t="shared" ref="L102:L134" si="69">IFERROR(IF(G102&lt;&gt;"",VLOOKUP($G102,Berendezések1,9,FALSE),""),"")</f>
        <v/>
      </c>
      <c r="M102" s="144" t="str">
        <f t="shared" si="57"/>
        <v/>
      </c>
      <c r="N102" s="144" t="str">
        <f t="shared" si="58"/>
        <v/>
      </c>
      <c r="O102" s="144" t="str">
        <f t="shared" si="59"/>
        <v/>
      </c>
      <c r="P102" s="158" t="str">
        <f t="shared" si="60"/>
        <v/>
      </c>
      <c r="Q102" s="158" t="str">
        <f t="shared" si="61"/>
        <v/>
      </c>
      <c r="R102" s="158" t="str">
        <f t="shared" si="62"/>
        <v/>
      </c>
      <c r="S102" s="159" t="str">
        <f t="shared" si="63"/>
        <v/>
      </c>
      <c r="T102" s="159" t="str">
        <f t="shared" si="64"/>
        <v/>
      </c>
      <c r="U102" s="159"/>
      <c r="V102" s="160" t="str">
        <f t="shared" si="65"/>
        <v/>
      </c>
      <c r="W102" s="160" t="str">
        <f t="shared" si="66"/>
        <v/>
      </c>
      <c r="X102" s="160"/>
      <c r="Y102" s="159"/>
      <c r="Z102" s="159"/>
      <c r="AA102" s="159"/>
      <c r="AB102" s="142"/>
      <c r="AC102" s="142"/>
      <c r="AD102" s="142"/>
      <c r="AE102" s="142"/>
      <c r="AF102" s="161"/>
      <c r="AG102" s="142"/>
      <c r="AH102" s="162" t="str">
        <f t="shared" si="54"/>
        <v/>
      </c>
      <c r="AI102" s="162" t="str">
        <f t="shared" si="67"/>
        <v/>
      </c>
      <c r="AJ102" s="142"/>
      <c r="AK102" s="171"/>
      <c r="AL102" s="171"/>
    </row>
    <row r="103" spans="1:38" x14ac:dyDescent="0.2">
      <c r="A103" s="154">
        <v>99</v>
      </c>
      <c r="B103" s="155"/>
      <c r="C103" s="144" t="str">
        <f t="shared" si="55"/>
        <v/>
      </c>
      <c r="D103" s="144" t="str">
        <f t="shared" si="48"/>
        <v/>
      </c>
      <c r="E103" s="144" t="str">
        <f t="shared" si="49"/>
        <v/>
      </c>
      <c r="F103" s="156"/>
      <c r="G103" s="157"/>
      <c r="H103" s="142" t="str">
        <f t="shared" si="50"/>
        <v/>
      </c>
      <c r="I103" s="142" t="str">
        <f t="shared" si="51"/>
        <v/>
      </c>
      <c r="J103" s="144" t="str">
        <f t="shared" si="56"/>
        <v/>
      </c>
      <c r="K103" s="144" t="str">
        <f t="shared" si="68"/>
        <v/>
      </c>
      <c r="L103" s="144" t="str">
        <f t="shared" si="69"/>
        <v/>
      </c>
      <c r="M103" s="144" t="str">
        <f t="shared" si="57"/>
        <v/>
      </c>
      <c r="N103" s="144" t="str">
        <f t="shared" si="58"/>
        <v/>
      </c>
      <c r="O103" s="144" t="str">
        <f t="shared" si="59"/>
        <v/>
      </c>
      <c r="P103" s="158" t="str">
        <f t="shared" si="60"/>
        <v/>
      </c>
      <c r="Q103" s="158" t="str">
        <f t="shared" si="61"/>
        <v/>
      </c>
      <c r="R103" s="158" t="str">
        <f t="shared" si="62"/>
        <v/>
      </c>
      <c r="S103" s="159" t="str">
        <f t="shared" si="63"/>
        <v/>
      </c>
      <c r="T103" s="159" t="str">
        <f t="shared" si="64"/>
        <v/>
      </c>
      <c r="U103" s="159"/>
      <c r="V103" s="160" t="str">
        <f t="shared" si="65"/>
        <v/>
      </c>
      <c r="W103" s="160" t="str">
        <f t="shared" si="66"/>
        <v/>
      </c>
      <c r="X103" s="160"/>
      <c r="Y103" s="159"/>
      <c r="Z103" s="159"/>
      <c r="AA103" s="159"/>
      <c r="AB103" s="142"/>
      <c r="AC103" s="142"/>
      <c r="AD103" s="142"/>
      <c r="AE103" s="142"/>
      <c r="AF103" s="161"/>
      <c r="AG103" s="142"/>
      <c r="AH103" s="162" t="str">
        <f t="shared" si="54"/>
        <v/>
      </c>
      <c r="AI103" s="162" t="str">
        <f t="shared" si="67"/>
        <v/>
      </c>
      <c r="AJ103" s="142"/>
      <c r="AK103" s="171"/>
      <c r="AL103" s="171"/>
    </row>
    <row r="104" spans="1:38" x14ac:dyDescent="0.2">
      <c r="A104" s="154">
        <v>100</v>
      </c>
      <c r="B104" s="155"/>
      <c r="C104" s="144" t="str">
        <f t="shared" si="55"/>
        <v/>
      </c>
      <c r="D104" s="144" t="str">
        <f t="shared" si="48"/>
        <v/>
      </c>
      <c r="E104" s="144" t="str">
        <f t="shared" si="49"/>
        <v/>
      </c>
      <c r="F104" s="156"/>
      <c r="G104" s="157"/>
      <c r="H104" s="142" t="str">
        <f t="shared" si="50"/>
        <v/>
      </c>
      <c r="I104" s="142" t="str">
        <f t="shared" si="51"/>
        <v/>
      </c>
      <c r="J104" s="144" t="str">
        <f t="shared" si="56"/>
        <v/>
      </c>
      <c r="K104" s="144" t="str">
        <f t="shared" si="68"/>
        <v/>
      </c>
      <c r="L104" s="144" t="str">
        <f t="shared" si="69"/>
        <v/>
      </c>
      <c r="M104" s="144" t="str">
        <f t="shared" si="57"/>
        <v/>
      </c>
      <c r="N104" s="144" t="str">
        <f t="shared" si="58"/>
        <v/>
      </c>
      <c r="O104" s="144" t="str">
        <f t="shared" si="59"/>
        <v/>
      </c>
      <c r="P104" s="158" t="str">
        <f t="shared" si="60"/>
        <v/>
      </c>
      <c r="Q104" s="158" t="str">
        <f t="shared" si="61"/>
        <v/>
      </c>
      <c r="R104" s="158" t="str">
        <f t="shared" si="62"/>
        <v/>
      </c>
      <c r="S104" s="159" t="str">
        <f t="shared" si="63"/>
        <v/>
      </c>
      <c r="T104" s="159" t="str">
        <f t="shared" si="64"/>
        <v/>
      </c>
      <c r="U104" s="159"/>
      <c r="V104" s="160" t="str">
        <f t="shared" si="65"/>
        <v/>
      </c>
      <c r="W104" s="160" t="str">
        <f t="shared" si="66"/>
        <v/>
      </c>
      <c r="X104" s="160"/>
      <c r="Y104" s="159"/>
      <c r="Z104" s="159"/>
      <c r="AA104" s="159"/>
      <c r="AB104" s="142"/>
      <c r="AC104" s="142"/>
      <c r="AD104" s="142"/>
      <c r="AE104" s="142"/>
      <c r="AF104" s="161"/>
      <c r="AG104" s="142"/>
      <c r="AH104" s="162" t="str">
        <f t="shared" si="54"/>
        <v/>
      </c>
      <c r="AI104" s="162" t="str">
        <f t="shared" si="67"/>
        <v/>
      </c>
      <c r="AJ104" s="142"/>
      <c r="AK104" s="171"/>
      <c r="AL104" s="171"/>
    </row>
    <row r="105" spans="1:38" x14ac:dyDescent="0.2">
      <c r="A105" s="154">
        <v>101</v>
      </c>
      <c r="B105" s="155"/>
      <c r="C105" s="144" t="str">
        <f t="shared" si="55"/>
        <v/>
      </c>
      <c r="D105" s="144" t="str">
        <f t="shared" si="48"/>
        <v/>
      </c>
      <c r="E105" s="144" t="str">
        <f t="shared" si="49"/>
        <v/>
      </c>
      <c r="F105" s="156"/>
      <c r="G105" s="157"/>
      <c r="H105" s="142" t="str">
        <f t="shared" si="50"/>
        <v/>
      </c>
      <c r="I105" s="142" t="str">
        <f t="shared" si="51"/>
        <v/>
      </c>
      <c r="J105" s="144" t="str">
        <f t="shared" si="56"/>
        <v/>
      </c>
      <c r="K105" s="144" t="str">
        <f t="shared" si="68"/>
        <v/>
      </c>
      <c r="L105" s="144" t="str">
        <f t="shared" si="69"/>
        <v/>
      </c>
      <c r="M105" s="144" t="str">
        <f t="shared" si="57"/>
        <v/>
      </c>
      <c r="N105" s="144" t="str">
        <f t="shared" si="58"/>
        <v/>
      </c>
      <c r="O105" s="144" t="str">
        <f t="shared" si="59"/>
        <v/>
      </c>
      <c r="P105" s="158" t="str">
        <f t="shared" si="60"/>
        <v/>
      </c>
      <c r="Q105" s="158" t="str">
        <f t="shared" si="61"/>
        <v/>
      </c>
      <c r="R105" s="158" t="str">
        <f t="shared" si="62"/>
        <v/>
      </c>
      <c r="S105" s="159" t="str">
        <f t="shared" si="63"/>
        <v/>
      </c>
      <c r="T105" s="159" t="str">
        <f t="shared" si="64"/>
        <v/>
      </c>
      <c r="U105" s="159"/>
      <c r="V105" s="160" t="str">
        <f t="shared" si="65"/>
        <v/>
      </c>
      <c r="W105" s="160" t="str">
        <f t="shared" si="66"/>
        <v/>
      </c>
      <c r="X105" s="160"/>
      <c r="Y105" s="159"/>
      <c r="Z105" s="159"/>
      <c r="AA105" s="159"/>
      <c r="AB105" s="142"/>
      <c r="AC105" s="142"/>
      <c r="AD105" s="142"/>
      <c r="AE105" s="142"/>
      <c r="AF105" s="161"/>
      <c r="AG105" s="142"/>
      <c r="AH105" s="162" t="str">
        <f t="shared" si="54"/>
        <v/>
      </c>
      <c r="AI105" s="162" t="str">
        <f t="shared" si="67"/>
        <v/>
      </c>
      <c r="AJ105" s="142"/>
      <c r="AK105" s="171"/>
      <c r="AL105" s="171"/>
    </row>
    <row r="106" spans="1:38" x14ac:dyDescent="0.2">
      <c r="A106" s="154">
        <v>102</v>
      </c>
      <c r="B106" s="155"/>
      <c r="C106" s="144" t="str">
        <f t="shared" si="55"/>
        <v/>
      </c>
      <c r="D106" s="144" t="str">
        <f t="shared" si="48"/>
        <v/>
      </c>
      <c r="E106" s="144" t="str">
        <f t="shared" si="49"/>
        <v/>
      </c>
      <c r="F106" s="156"/>
      <c r="G106" s="157"/>
      <c r="H106" s="142" t="str">
        <f t="shared" si="50"/>
        <v/>
      </c>
      <c r="I106" s="142" t="str">
        <f t="shared" si="51"/>
        <v/>
      </c>
      <c r="J106" s="144" t="str">
        <f t="shared" si="56"/>
        <v/>
      </c>
      <c r="K106" s="144" t="str">
        <f t="shared" si="68"/>
        <v/>
      </c>
      <c r="L106" s="144" t="str">
        <f t="shared" si="69"/>
        <v/>
      </c>
      <c r="M106" s="144" t="str">
        <f t="shared" si="57"/>
        <v/>
      </c>
      <c r="N106" s="144" t="str">
        <f t="shared" si="58"/>
        <v/>
      </c>
      <c r="O106" s="144" t="str">
        <f t="shared" si="59"/>
        <v/>
      </c>
      <c r="P106" s="158" t="str">
        <f t="shared" si="60"/>
        <v/>
      </c>
      <c r="Q106" s="158" t="str">
        <f t="shared" si="61"/>
        <v/>
      </c>
      <c r="R106" s="158" t="str">
        <f t="shared" si="62"/>
        <v/>
      </c>
      <c r="S106" s="159" t="str">
        <f t="shared" si="63"/>
        <v/>
      </c>
      <c r="T106" s="159" t="str">
        <f t="shared" si="64"/>
        <v/>
      </c>
      <c r="U106" s="159"/>
      <c r="V106" s="160" t="str">
        <f t="shared" si="65"/>
        <v/>
      </c>
      <c r="W106" s="160" t="str">
        <f t="shared" si="66"/>
        <v/>
      </c>
      <c r="X106" s="160"/>
      <c r="Y106" s="159"/>
      <c r="Z106" s="159"/>
      <c r="AA106" s="159"/>
      <c r="AB106" s="142"/>
      <c r="AC106" s="142"/>
      <c r="AD106" s="142"/>
      <c r="AE106" s="142"/>
      <c r="AF106" s="161"/>
      <c r="AG106" s="142"/>
      <c r="AH106" s="162" t="str">
        <f t="shared" si="54"/>
        <v/>
      </c>
      <c r="AI106" s="162" t="str">
        <f t="shared" si="67"/>
        <v/>
      </c>
      <c r="AJ106" s="142"/>
      <c r="AK106" s="171"/>
      <c r="AL106" s="171"/>
    </row>
    <row r="107" spans="1:38" x14ac:dyDescent="0.2">
      <c r="A107" s="154">
        <v>103</v>
      </c>
      <c r="B107" s="155"/>
      <c r="C107" s="144" t="str">
        <f t="shared" si="55"/>
        <v/>
      </c>
      <c r="D107" s="144" t="str">
        <f t="shared" si="48"/>
        <v/>
      </c>
      <c r="E107" s="144" t="str">
        <f t="shared" si="49"/>
        <v/>
      </c>
      <c r="F107" s="156"/>
      <c r="G107" s="157"/>
      <c r="H107" s="142" t="str">
        <f t="shared" si="50"/>
        <v/>
      </c>
      <c r="I107" s="142" t="str">
        <f t="shared" si="51"/>
        <v/>
      </c>
      <c r="J107" s="144" t="str">
        <f t="shared" si="56"/>
        <v/>
      </c>
      <c r="K107" s="144" t="str">
        <f t="shared" si="68"/>
        <v/>
      </c>
      <c r="L107" s="144" t="str">
        <f t="shared" si="69"/>
        <v/>
      </c>
      <c r="M107" s="144" t="str">
        <f t="shared" si="57"/>
        <v/>
      </c>
      <c r="N107" s="144" t="str">
        <f t="shared" si="58"/>
        <v/>
      </c>
      <c r="O107" s="144" t="str">
        <f t="shared" si="59"/>
        <v/>
      </c>
      <c r="P107" s="158" t="str">
        <f t="shared" si="60"/>
        <v/>
      </c>
      <c r="Q107" s="158" t="str">
        <f t="shared" si="61"/>
        <v/>
      </c>
      <c r="R107" s="158" t="str">
        <f t="shared" si="62"/>
        <v/>
      </c>
      <c r="S107" s="159" t="str">
        <f t="shared" si="63"/>
        <v/>
      </c>
      <c r="T107" s="159" t="str">
        <f t="shared" si="64"/>
        <v/>
      </c>
      <c r="U107" s="159"/>
      <c r="V107" s="160" t="str">
        <f t="shared" si="65"/>
        <v/>
      </c>
      <c r="W107" s="160" t="str">
        <f t="shared" si="66"/>
        <v/>
      </c>
      <c r="X107" s="160"/>
      <c r="Y107" s="159"/>
      <c r="Z107" s="159"/>
      <c r="AA107" s="159"/>
      <c r="AB107" s="142"/>
      <c r="AC107" s="142"/>
      <c r="AD107" s="142"/>
      <c r="AE107" s="142"/>
      <c r="AF107" s="161"/>
      <c r="AG107" s="142"/>
      <c r="AH107" s="162" t="str">
        <f t="shared" si="54"/>
        <v/>
      </c>
      <c r="AI107" s="162" t="str">
        <f t="shared" si="67"/>
        <v/>
      </c>
      <c r="AJ107" s="142"/>
      <c r="AK107" s="171"/>
      <c r="AL107" s="171"/>
    </row>
    <row r="108" spans="1:38" x14ac:dyDescent="0.2">
      <c r="A108" s="154">
        <v>104</v>
      </c>
      <c r="B108" s="155"/>
      <c r="C108" s="144" t="str">
        <f t="shared" si="55"/>
        <v/>
      </c>
      <c r="D108" s="144" t="str">
        <f t="shared" si="48"/>
        <v/>
      </c>
      <c r="E108" s="144" t="str">
        <f t="shared" si="49"/>
        <v/>
      </c>
      <c r="F108" s="156"/>
      <c r="G108" s="157"/>
      <c r="H108" s="142" t="str">
        <f t="shared" si="50"/>
        <v/>
      </c>
      <c r="I108" s="142" t="str">
        <f t="shared" si="51"/>
        <v/>
      </c>
      <c r="J108" s="144" t="str">
        <f t="shared" si="56"/>
        <v/>
      </c>
      <c r="K108" s="144" t="str">
        <f t="shared" si="68"/>
        <v/>
      </c>
      <c r="L108" s="144" t="str">
        <f t="shared" si="69"/>
        <v/>
      </c>
      <c r="M108" s="144" t="str">
        <f t="shared" si="57"/>
        <v/>
      </c>
      <c r="N108" s="144" t="str">
        <f t="shared" si="58"/>
        <v/>
      </c>
      <c r="O108" s="144" t="str">
        <f t="shared" si="59"/>
        <v/>
      </c>
      <c r="P108" s="158" t="str">
        <f t="shared" si="60"/>
        <v/>
      </c>
      <c r="Q108" s="158" t="str">
        <f t="shared" si="61"/>
        <v/>
      </c>
      <c r="R108" s="158" t="str">
        <f t="shared" si="62"/>
        <v/>
      </c>
      <c r="S108" s="159" t="str">
        <f t="shared" si="63"/>
        <v/>
      </c>
      <c r="T108" s="159" t="str">
        <f t="shared" si="64"/>
        <v/>
      </c>
      <c r="U108" s="159"/>
      <c r="V108" s="160" t="str">
        <f t="shared" si="65"/>
        <v/>
      </c>
      <c r="W108" s="160" t="str">
        <f t="shared" si="66"/>
        <v/>
      </c>
      <c r="X108" s="160"/>
      <c r="Y108" s="159"/>
      <c r="Z108" s="159"/>
      <c r="AA108" s="159"/>
      <c r="AB108" s="142"/>
      <c r="AC108" s="142"/>
      <c r="AD108" s="142"/>
      <c r="AE108" s="142"/>
      <c r="AF108" s="161"/>
      <c r="AG108" s="142"/>
      <c r="AH108" s="162" t="str">
        <f t="shared" si="54"/>
        <v/>
      </c>
      <c r="AI108" s="162" t="str">
        <f t="shared" si="67"/>
        <v/>
      </c>
      <c r="AJ108" s="142"/>
      <c r="AK108" s="171"/>
      <c r="AL108" s="171"/>
    </row>
    <row r="109" spans="1:38" x14ac:dyDescent="0.2">
      <c r="A109" s="154">
        <v>105</v>
      </c>
      <c r="B109" s="155"/>
      <c r="C109" s="144" t="str">
        <f t="shared" si="55"/>
        <v/>
      </c>
      <c r="D109" s="144" t="str">
        <f t="shared" si="48"/>
        <v/>
      </c>
      <c r="E109" s="144" t="str">
        <f t="shared" si="49"/>
        <v/>
      </c>
      <c r="F109" s="156"/>
      <c r="G109" s="157"/>
      <c r="H109" s="142" t="str">
        <f t="shared" si="50"/>
        <v/>
      </c>
      <c r="I109" s="142" t="str">
        <f t="shared" si="51"/>
        <v/>
      </c>
      <c r="J109" s="144" t="str">
        <f t="shared" si="56"/>
        <v/>
      </c>
      <c r="K109" s="144" t="str">
        <f t="shared" si="68"/>
        <v/>
      </c>
      <c r="L109" s="144" t="str">
        <f t="shared" si="69"/>
        <v/>
      </c>
      <c r="M109" s="144" t="str">
        <f t="shared" si="57"/>
        <v/>
      </c>
      <c r="N109" s="144" t="str">
        <f t="shared" si="58"/>
        <v/>
      </c>
      <c r="O109" s="144" t="str">
        <f t="shared" si="59"/>
        <v/>
      </c>
      <c r="P109" s="158" t="str">
        <f t="shared" si="60"/>
        <v/>
      </c>
      <c r="Q109" s="158" t="str">
        <f t="shared" si="61"/>
        <v/>
      </c>
      <c r="R109" s="158" t="str">
        <f t="shared" si="62"/>
        <v/>
      </c>
      <c r="S109" s="159" t="str">
        <f t="shared" si="63"/>
        <v/>
      </c>
      <c r="T109" s="159" t="str">
        <f t="shared" si="64"/>
        <v/>
      </c>
      <c r="U109" s="159"/>
      <c r="V109" s="160" t="str">
        <f t="shared" si="65"/>
        <v/>
      </c>
      <c r="W109" s="160" t="str">
        <f t="shared" si="66"/>
        <v/>
      </c>
      <c r="X109" s="160"/>
      <c r="Y109" s="159"/>
      <c r="Z109" s="159"/>
      <c r="AA109" s="159"/>
      <c r="AB109" s="142"/>
      <c r="AC109" s="142"/>
      <c r="AD109" s="142"/>
      <c r="AE109" s="142"/>
      <c r="AF109" s="161"/>
      <c r="AG109" s="142"/>
      <c r="AH109" s="162" t="str">
        <f t="shared" si="54"/>
        <v/>
      </c>
      <c r="AI109" s="162" t="str">
        <f t="shared" si="67"/>
        <v/>
      </c>
      <c r="AJ109" s="142"/>
      <c r="AK109" s="171"/>
      <c r="AL109" s="171"/>
    </row>
    <row r="110" spans="1:38" x14ac:dyDescent="0.2">
      <c r="A110" s="154">
        <v>106</v>
      </c>
      <c r="B110" s="155"/>
      <c r="C110" s="144" t="str">
        <f t="shared" si="55"/>
        <v/>
      </c>
      <c r="D110" s="144" t="str">
        <f t="shared" si="48"/>
        <v/>
      </c>
      <c r="E110" s="144" t="str">
        <f t="shared" si="49"/>
        <v/>
      </c>
      <c r="F110" s="156"/>
      <c r="G110" s="157"/>
      <c r="H110" s="142" t="str">
        <f t="shared" si="50"/>
        <v/>
      </c>
      <c r="I110" s="142" t="str">
        <f t="shared" si="51"/>
        <v/>
      </c>
      <c r="J110" s="144" t="str">
        <f t="shared" si="56"/>
        <v/>
      </c>
      <c r="K110" s="144" t="str">
        <f t="shared" si="68"/>
        <v/>
      </c>
      <c r="L110" s="144" t="str">
        <f t="shared" si="69"/>
        <v/>
      </c>
      <c r="M110" s="144" t="str">
        <f t="shared" si="57"/>
        <v/>
      </c>
      <c r="N110" s="144" t="str">
        <f t="shared" si="58"/>
        <v/>
      </c>
      <c r="O110" s="144" t="str">
        <f t="shared" si="59"/>
        <v/>
      </c>
      <c r="P110" s="158" t="str">
        <f t="shared" si="60"/>
        <v/>
      </c>
      <c r="Q110" s="158" t="str">
        <f t="shared" si="61"/>
        <v/>
      </c>
      <c r="R110" s="158" t="str">
        <f t="shared" si="62"/>
        <v/>
      </c>
      <c r="S110" s="159" t="str">
        <f t="shared" si="63"/>
        <v/>
      </c>
      <c r="T110" s="159" t="str">
        <f t="shared" si="64"/>
        <v/>
      </c>
      <c r="U110" s="159"/>
      <c r="V110" s="160" t="str">
        <f t="shared" si="65"/>
        <v/>
      </c>
      <c r="W110" s="160" t="str">
        <f t="shared" si="66"/>
        <v/>
      </c>
      <c r="X110" s="160"/>
      <c r="Y110" s="159"/>
      <c r="Z110" s="159"/>
      <c r="AA110" s="159"/>
      <c r="AB110" s="142"/>
      <c r="AC110" s="142"/>
      <c r="AD110" s="142"/>
      <c r="AE110" s="142"/>
      <c r="AF110" s="161"/>
      <c r="AG110" s="142"/>
      <c r="AH110" s="162" t="str">
        <f t="shared" si="54"/>
        <v/>
      </c>
      <c r="AI110" s="162" t="str">
        <f t="shared" si="67"/>
        <v/>
      </c>
      <c r="AJ110" s="142"/>
      <c r="AK110" s="171"/>
      <c r="AL110" s="171"/>
    </row>
    <row r="111" spans="1:38" x14ac:dyDescent="0.2">
      <c r="A111" s="154">
        <v>107</v>
      </c>
      <c r="B111" s="155"/>
      <c r="C111" s="144" t="str">
        <f t="shared" si="55"/>
        <v/>
      </c>
      <c r="D111" s="144" t="str">
        <f t="shared" si="48"/>
        <v/>
      </c>
      <c r="E111" s="144" t="str">
        <f t="shared" si="49"/>
        <v/>
      </c>
      <c r="F111" s="156"/>
      <c r="G111" s="157"/>
      <c r="H111" s="142" t="s">
        <v>759</v>
      </c>
      <c r="I111" s="142" t="str">
        <f t="shared" si="51"/>
        <v/>
      </c>
      <c r="J111" s="144" t="str">
        <f t="shared" si="56"/>
        <v/>
      </c>
      <c r="K111" s="144" t="str">
        <f t="shared" si="68"/>
        <v/>
      </c>
      <c r="L111" s="144" t="str">
        <f t="shared" si="69"/>
        <v/>
      </c>
      <c r="M111" s="144" t="str">
        <f t="shared" si="57"/>
        <v/>
      </c>
      <c r="N111" s="144" t="str">
        <f t="shared" si="58"/>
        <v/>
      </c>
      <c r="O111" s="144" t="str">
        <f t="shared" si="59"/>
        <v/>
      </c>
      <c r="P111" s="158" t="str">
        <f t="shared" si="60"/>
        <v/>
      </c>
      <c r="Q111" s="158" t="str">
        <f t="shared" si="61"/>
        <v/>
      </c>
      <c r="R111" s="158" t="str">
        <f t="shared" si="62"/>
        <v/>
      </c>
      <c r="S111" s="159" t="str">
        <f t="shared" si="63"/>
        <v/>
      </c>
      <c r="T111" s="159" t="str">
        <f t="shared" si="64"/>
        <v/>
      </c>
      <c r="U111" s="159"/>
      <c r="V111" s="160" t="str">
        <f t="shared" si="65"/>
        <v/>
      </c>
      <c r="W111" s="160" t="str">
        <f t="shared" si="66"/>
        <v/>
      </c>
      <c r="X111" s="160"/>
      <c r="Y111" s="159"/>
      <c r="Z111" s="159"/>
      <c r="AA111" s="159"/>
      <c r="AB111" s="142"/>
      <c r="AC111" s="142"/>
      <c r="AD111" s="142"/>
      <c r="AE111" s="142"/>
      <c r="AF111" s="161"/>
      <c r="AG111" s="142"/>
      <c r="AH111" s="162" t="str">
        <f t="shared" si="54"/>
        <v/>
      </c>
      <c r="AI111" s="162" t="str">
        <f t="shared" si="67"/>
        <v/>
      </c>
      <c r="AJ111" s="142"/>
      <c r="AK111" s="171"/>
      <c r="AL111" s="171"/>
    </row>
    <row r="112" spans="1:38" x14ac:dyDescent="0.2">
      <c r="A112" s="154">
        <v>108</v>
      </c>
      <c r="B112" s="155"/>
      <c r="C112" s="144" t="str">
        <f t="shared" si="55"/>
        <v/>
      </c>
      <c r="D112" s="144" t="str">
        <f t="shared" si="48"/>
        <v/>
      </c>
      <c r="E112" s="144" t="str">
        <f t="shared" si="49"/>
        <v/>
      </c>
      <c r="F112" s="156"/>
      <c r="G112" s="157"/>
      <c r="H112" s="142" t="s">
        <v>759</v>
      </c>
      <c r="I112" s="142" t="str">
        <f t="shared" si="51"/>
        <v/>
      </c>
      <c r="J112" s="144" t="str">
        <f t="shared" si="56"/>
        <v/>
      </c>
      <c r="K112" s="144" t="str">
        <f t="shared" si="68"/>
        <v/>
      </c>
      <c r="L112" s="144" t="str">
        <f t="shared" si="69"/>
        <v/>
      </c>
      <c r="M112" s="144" t="str">
        <f t="shared" si="57"/>
        <v/>
      </c>
      <c r="N112" s="144" t="str">
        <f t="shared" si="58"/>
        <v/>
      </c>
      <c r="O112" s="144" t="str">
        <f t="shared" si="59"/>
        <v/>
      </c>
      <c r="P112" s="158" t="str">
        <f t="shared" si="60"/>
        <v/>
      </c>
      <c r="Q112" s="158" t="str">
        <f t="shared" si="61"/>
        <v/>
      </c>
      <c r="R112" s="158" t="str">
        <f t="shared" si="62"/>
        <v/>
      </c>
      <c r="S112" s="159" t="str">
        <f t="shared" si="63"/>
        <v/>
      </c>
      <c r="T112" s="159" t="str">
        <f t="shared" si="64"/>
        <v/>
      </c>
      <c r="U112" s="159"/>
      <c r="V112" s="160" t="str">
        <f t="shared" si="65"/>
        <v/>
      </c>
      <c r="W112" s="160" t="str">
        <f t="shared" si="66"/>
        <v/>
      </c>
      <c r="X112" s="160"/>
      <c r="Y112" s="159"/>
      <c r="Z112" s="159"/>
      <c r="AA112" s="159"/>
      <c r="AB112" s="142"/>
      <c r="AC112" s="142"/>
      <c r="AD112" s="142"/>
      <c r="AE112" s="142"/>
      <c r="AF112" s="161"/>
      <c r="AG112" s="142"/>
      <c r="AH112" s="162" t="str">
        <f t="shared" si="54"/>
        <v/>
      </c>
      <c r="AI112" s="162" t="str">
        <f t="shared" si="67"/>
        <v/>
      </c>
      <c r="AJ112" s="142"/>
      <c r="AK112" s="171"/>
      <c r="AL112" s="171"/>
    </row>
    <row r="113" spans="1:38" x14ac:dyDescent="0.2">
      <c r="A113" s="154">
        <v>109</v>
      </c>
      <c r="B113" s="155"/>
      <c r="C113" s="144" t="str">
        <f t="shared" si="55"/>
        <v/>
      </c>
      <c r="D113" s="144" t="str">
        <f t="shared" si="48"/>
        <v/>
      </c>
      <c r="E113" s="144" t="str">
        <f t="shared" si="49"/>
        <v/>
      </c>
      <c r="F113" s="156"/>
      <c r="G113" s="157"/>
      <c r="H113" s="142" t="s">
        <v>759</v>
      </c>
      <c r="I113" s="142" t="str">
        <f t="shared" si="51"/>
        <v/>
      </c>
      <c r="J113" s="144" t="str">
        <f t="shared" si="56"/>
        <v/>
      </c>
      <c r="K113" s="144" t="str">
        <f t="shared" si="68"/>
        <v/>
      </c>
      <c r="L113" s="144" t="str">
        <f t="shared" si="69"/>
        <v/>
      </c>
      <c r="M113" s="144" t="str">
        <f t="shared" si="57"/>
        <v/>
      </c>
      <c r="N113" s="144" t="str">
        <f t="shared" si="58"/>
        <v/>
      </c>
      <c r="O113" s="144" t="str">
        <f t="shared" si="59"/>
        <v/>
      </c>
      <c r="P113" s="158" t="str">
        <f t="shared" si="60"/>
        <v/>
      </c>
      <c r="Q113" s="158" t="str">
        <f t="shared" si="61"/>
        <v/>
      </c>
      <c r="R113" s="158" t="str">
        <f t="shared" si="62"/>
        <v/>
      </c>
      <c r="S113" s="159" t="str">
        <f t="shared" si="63"/>
        <v/>
      </c>
      <c r="T113" s="159" t="str">
        <f t="shared" si="64"/>
        <v/>
      </c>
      <c r="U113" s="159"/>
      <c r="V113" s="160" t="str">
        <f t="shared" si="65"/>
        <v/>
      </c>
      <c r="W113" s="160" t="str">
        <f t="shared" si="66"/>
        <v/>
      </c>
      <c r="X113" s="160"/>
      <c r="Y113" s="159"/>
      <c r="Z113" s="159"/>
      <c r="AA113" s="159"/>
      <c r="AB113" s="142"/>
      <c r="AC113" s="142"/>
      <c r="AD113" s="142"/>
      <c r="AE113" s="142"/>
      <c r="AF113" s="161"/>
      <c r="AG113" s="142"/>
      <c r="AH113" s="162" t="str">
        <f t="shared" si="54"/>
        <v/>
      </c>
      <c r="AI113" s="162" t="str">
        <f t="shared" si="67"/>
        <v/>
      </c>
      <c r="AJ113" s="142"/>
      <c r="AK113" s="171"/>
      <c r="AL113" s="171"/>
    </row>
    <row r="114" spans="1:38" x14ac:dyDescent="0.2">
      <c r="A114" s="154">
        <v>110</v>
      </c>
      <c r="B114" s="155"/>
      <c r="C114" s="144" t="str">
        <f t="shared" si="55"/>
        <v/>
      </c>
      <c r="D114" s="144" t="str">
        <f t="shared" si="48"/>
        <v/>
      </c>
      <c r="E114" s="144" t="str">
        <f t="shared" si="49"/>
        <v/>
      </c>
      <c r="F114" s="156"/>
      <c r="G114" s="157"/>
      <c r="H114" s="142" t="str">
        <f t="shared" si="50"/>
        <v/>
      </c>
      <c r="I114" s="142" t="str">
        <f t="shared" si="51"/>
        <v/>
      </c>
      <c r="J114" s="144" t="str">
        <f t="shared" si="56"/>
        <v/>
      </c>
      <c r="K114" s="144" t="str">
        <f t="shared" si="68"/>
        <v/>
      </c>
      <c r="L114" s="144" t="str">
        <f t="shared" si="69"/>
        <v/>
      </c>
      <c r="M114" s="144" t="str">
        <f t="shared" si="57"/>
        <v/>
      </c>
      <c r="N114" s="144" t="str">
        <f t="shared" si="58"/>
        <v/>
      </c>
      <c r="O114" s="144" t="str">
        <f t="shared" si="59"/>
        <v/>
      </c>
      <c r="P114" s="158" t="str">
        <f t="shared" si="60"/>
        <v/>
      </c>
      <c r="Q114" s="158" t="str">
        <f t="shared" si="61"/>
        <v/>
      </c>
      <c r="R114" s="158" t="str">
        <f t="shared" si="62"/>
        <v/>
      </c>
      <c r="S114" s="159" t="str">
        <f t="shared" si="63"/>
        <v/>
      </c>
      <c r="T114" s="159" t="str">
        <f t="shared" si="64"/>
        <v/>
      </c>
      <c r="U114" s="159"/>
      <c r="V114" s="160" t="str">
        <f t="shared" si="65"/>
        <v/>
      </c>
      <c r="W114" s="160" t="str">
        <f t="shared" si="66"/>
        <v/>
      </c>
      <c r="X114" s="160"/>
      <c r="Y114" s="159"/>
      <c r="Z114" s="159"/>
      <c r="AA114" s="159"/>
      <c r="AB114" s="142"/>
      <c r="AC114" s="142"/>
      <c r="AD114" s="142"/>
      <c r="AE114" s="142"/>
      <c r="AF114" s="161"/>
      <c r="AG114" s="142"/>
      <c r="AH114" s="162" t="str">
        <f t="shared" si="54"/>
        <v/>
      </c>
      <c r="AI114" s="162" t="str">
        <f t="shared" si="67"/>
        <v/>
      </c>
      <c r="AJ114" s="142"/>
      <c r="AK114" s="171"/>
      <c r="AL114" s="171"/>
    </row>
    <row r="115" spans="1:38" x14ac:dyDescent="0.2">
      <c r="A115" s="154">
        <v>111</v>
      </c>
      <c r="B115" s="155"/>
      <c r="C115" s="144" t="str">
        <f t="shared" si="55"/>
        <v/>
      </c>
      <c r="D115" s="144" t="str">
        <f t="shared" ref="D115:D125" si="70">IF(OR(B115="Hívójel",B115="Hívónév",B115=""),"",IF(LEFT(B115,2)="HA","MA","FA"))</f>
        <v/>
      </c>
      <c r="E115" s="144" t="str">
        <f t="shared" ref="E115:E125" si="71">IF(OR(B115="Hívójel",B115="Hívónév",B115=""),"","Üzemelő")</f>
        <v/>
      </c>
      <c r="F115" s="156"/>
      <c r="G115" s="157"/>
      <c r="H115" s="142" t="str">
        <f t="shared" ref="H115:H125" si="72">IFERROR(IF(G115="","",IF(VLOOKUP($G115,Berendezések1,2,FALSE)=0,"",VLOOKUP($G115,Berendezések1,2,FALSE))),"")</f>
        <v/>
      </c>
      <c r="I115" s="142" t="str">
        <f t="shared" ref="I115:I125" si="73">IFERROR(IF(G115&lt;&gt;"",VLOOKUP($G115,Berendezések1,3,FALSE),""),"")</f>
        <v/>
      </c>
      <c r="J115" s="144" t="str">
        <f t="shared" si="56"/>
        <v/>
      </c>
      <c r="K115" s="144" t="str">
        <f t="shared" si="68"/>
        <v/>
      </c>
      <c r="L115" s="144" t="str">
        <f t="shared" si="69"/>
        <v/>
      </c>
      <c r="M115" s="144" t="str">
        <f t="shared" si="57"/>
        <v/>
      </c>
      <c r="N115" s="144" t="str">
        <f t="shared" si="58"/>
        <v/>
      </c>
      <c r="O115" s="144" t="str">
        <f t="shared" si="59"/>
        <v/>
      </c>
      <c r="P115" s="158" t="str">
        <f t="shared" si="60"/>
        <v/>
      </c>
      <c r="Q115" s="158" t="str">
        <f t="shared" si="61"/>
        <v/>
      </c>
      <c r="R115" s="158" t="str">
        <f t="shared" si="62"/>
        <v/>
      </c>
      <c r="S115" s="159" t="str">
        <f t="shared" si="63"/>
        <v/>
      </c>
      <c r="T115" s="159" t="str">
        <f t="shared" si="64"/>
        <v/>
      </c>
      <c r="U115" s="159"/>
      <c r="V115" s="160" t="str">
        <f t="shared" si="65"/>
        <v/>
      </c>
      <c r="W115" s="160" t="str">
        <f t="shared" si="66"/>
        <v/>
      </c>
      <c r="X115" s="160"/>
      <c r="Y115" s="159"/>
      <c r="Z115" s="159"/>
      <c r="AA115" s="159"/>
      <c r="AB115" s="142"/>
      <c r="AC115" s="142"/>
      <c r="AD115" s="142"/>
      <c r="AE115" s="142"/>
      <c r="AF115" s="161"/>
      <c r="AG115" s="142"/>
      <c r="AH115" s="162" t="str">
        <f t="shared" si="54"/>
        <v/>
      </c>
      <c r="AI115" s="162" t="str">
        <f t="shared" si="67"/>
        <v/>
      </c>
      <c r="AJ115" s="142"/>
      <c r="AK115" s="171"/>
      <c r="AL115" s="171"/>
    </row>
    <row r="116" spans="1:38" x14ac:dyDescent="0.2">
      <c r="A116" s="154">
        <v>112</v>
      </c>
      <c r="B116" s="155"/>
      <c r="C116" s="144" t="str">
        <f t="shared" si="55"/>
        <v/>
      </c>
      <c r="D116" s="144" t="str">
        <f t="shared" si="70"/>
        <v/>
      </c>
      <c r="E116" s="144" t="str">
        <f t="shared" si="71"/>
        <v/>
      </c>
      <c r="F116" s="156"/>
      <c r="G116" s="157"/>
      <c r="H116" s="142" t="str">
        <f t="shared" si="72"/>
        <v/>
      </c>
      <c r="I116" s="142" t="str">
        <f t="shared" si="73"/>
        <v/>
      </c>
      <c r="J116" s="144" t="str">
        <f t="shared" si="56"/>
        <v/>
      </c>
      <c r="K116" s="144" t="str">
        <f t="shared" si="68"/>
        <v/>
      </c>
      <c r="L116" s="144" t="str">
        <f t="shared" si="69"/>
        <v/>
      </c>
      <c r="M116" s="144" t="str">
        <f t="shared" si="57"/>
        <v/>
      </c>
      <c r="N116" s="144" t="str">
        <f t="shared" si="58"/>
        <v/>
      </c>
      <c r="O116" s="144" t="str">
        <f t="shared" si="59"/>
        <v/>
      </c>
      <c r="P116" s="158" t="str">
        <f t="shared" si="60"/>
        <v/>
      </c>
      <c r="Q116" s="158" t="str">
        <f t="shared" si="61"/>
        <v/>
      </c>
      <c r="R116" s="158" t="str">
        <f t="shared" si="62"/>
        <v/>
      </c>
      <c r="S116" s="159" t="str">
        <f t="shared" si="63"/>
        <v/>
      </c>
      <c r="T116" s="159" t="str">
        <f t="shared" si="64"/>
        <v/>
      </c>
      <c r="U116" s="159"/>
      <c r="V116" s="160" t="str">
        <f t="shared" si="65"/>
        <v/>
      </c>
      <c r="W116" s="160" t="str">
        <f t="shared" si="66"/>
        <v/>
      </c>
      <c r="X116" s="160"/>
      <c r="Y116" s="159"/>
      <c r="Z116" s="159"/>
      <c r="AA116" s="159"/>
      <c r="AB116" s="142"/>
      <c r="AC116" s="142"/>
      <c r="AD116" s="142"/>
      <c r="AE116" s="142"/>
      <c r="AF116" s="161"/>
      <c r="AG116" s="142"/>
      <c r="AH116" s="162" t="str">
        <f t="shared" si="54"/>
        <v/>
      </c>
      <c r="AI116" s="162" t="str">
        <f t="shared" si="67"/>
        <v/>
      </c>
      <c r="AJ116" s="142"/>
      <c r="AK116" s="171"/>
      <c r="AL116" s="171"/>
    </row>
    <row r="117" spans="1:38" x14ac:dyDescent="0.2">
      <c r="A117" s="154">
        <v>113</v>
      </c>
      <c r="B117" s="155"/>
      <c r="C117" s="144" t="str">
        <f t="shared" si="55"/>
        <v/>
      </c>
      <c r="D117" s="144" t="str">
        <f t="shared" si="70"/>
        <v/>
      </c>
      <c r="E117" s="144" t="str">
        <f t="shared" si="71"/>
        <v/>
      </c>
      <c r="F117" s="156"/>
      <c r="G117" s="157"/>
      <c r="H117" s="142" t="str">
        <f t="shared" si="72"/>
        <v/>
      </c>
      <c r="I117" s="142" t="str">
        <f t="shared" si="73"/>
        <v/>
      </c>
      <c r="J117" s="144" t="str">
        <f t="shared" si="56"/>
        <v/>
      </c>
      <c r="K117" s="144" t="str">
        <f t="shared" si="68"/>
        <v/>
      </c>
      <c r="L117" s="144" t="str">
        <f t="shared" si="69"/>
        <v/>
      </c>
      <c r="M117" s="144" t="str">
        <f t="shared" si="57"/>
        <v/>
      </c>
      <c r="N117" s="144" t="str">
        <f t="shared" si="58"/>
        <v/>
      </c>
      <c r="O117" s="144" t="str">
        <f t="shared" si="59"/>
        <v/>
      </c>
      <c r="P117" s="158" t="str">
        <f t="shared" si="60"/>
        <v/>
      </c>
      <c r="Q117" s="158" t="str">
        <f t="shared" si="61"/>
        <v/>
      </c>
      <c r="R117" s="158" t="str">
        <f t="shared" si="62"/>
        <v/>
      </c>
      <c r="S117" s="159" t="str">
        <f t="shared" si="63"/>
        <v/>
      </c>
      <c r="T117" s="159" t="str">
        <f t="shared" si="64"/>
        <v/>
      </c>
      <c r="U117" s="159"/>
      <c r="V117" s="160" t="str">
        <f t="shared" si="65"/>
        <v/>
      </c>
      <c r="W117" s="160" t="str">
        <f t="shared" si="66"/>
        <v/>
      </c>
      <c r="X117" s="160"/>
      <c r="Y117" s="159"/>
      <c r="Z117" s="159"/>
      <c r="AA117" s="159"/>
      <c r="AB117" s="142"/>
      <c r="AC117" s="142"/>
      <c r="AD117" s="142"/>
      <c r="AE117" s="142"/>
      <c r="AF117" s="161"/>
      <c r="AG117" s="142"/>
      <c r="AH117" s="162" t="str">
        <f t="shared" si="54"/>
        <v/>
      </c>
      <c r="AI117" s="162" t="str">
        <f t="shared" si="67"/>
        <v/>
      </c>
      <c r="AJ117" s="142"/>
      <c r="AK117" s="171"/>
      <c r="AL117" s="171"/>
    </row>
    <row r="118" spans="1:38" x14ac:dyDescent="0.2">
      <c r="A118" s="154">
        <v>114</v>
      </c>
      <c r="B118" s="155"/>
      <c r="C118" s="144" t="str">
        <f t="shared" si="55"/>
        <v/>
      </c>
      <c r="D118" s="144" t="str">
        <f t="shared" si="70"/>
        <v/>
      </c>
      <c r="E118" s="144" t="str">
        <f t="shared" si="71"/>
        <v/>
      </c>
      <c r="F118" s="156"/>
      <c r="G118" s="157"/>
      <c r="H118" s="142" t="str">
        <f t="shared" si="72"/>
        <v/>
      </c>
      <c r="I118" s="142" t="str">
        <f t="shared" si="73"/>
        <v/>
      </c>
      <c r="J118" s="144" t="str">
        <f t="shared" si="56"/>
        <v/>
      </c>
      <c r="K118" s="144" t="str">
        <f t="shared" si="68"/>
        <v/>
      </c>
      <c r="L118" s="144" t="str">
        <f t="shared" si="69"/>
        <v/>
      </c>
      <c r="M118" s="144" t="str">
        <f t="shared" si="57"/>
        <v/>
      </c>
      <c r="N118" s="144" t="str">
        <f t="shared" si="58"/>
        <v/>
      </c>
      <c r="O118" s="144" t="str">
        <f t="shared" si="59"/>
        <v/>
      </c>
      <c r="P118" s="158" t="str">
        <f t="shared" si="60"/>
        <v/>
      </c>
      <c r="Q118" s="158" t="str">
        <f t="shared" si="61"/>
        <v/>
      </c>
      <c r="R118" s="158" t="str">
        <f t="shared" si="62"/>
        <v/>
      </c>
      <c r="S118" s="159" t="str">
        <f t="shared" si="63"/>
        <v/>
      </c>
      <c r="T118" s="159" t="str">
        <f t="shared" si="64"/>
        <v/>
      </c>
      <c r="U118" s="159"/>
      <c r="V118" s="160" t="str">
        <f t="shared" si="65"/>
        <v/>
      </c>
      <c r="W118" s="160" t="str">
        <f t="shared" si="66"/>
        <v/>
      </c>
      <c r="X118" s="160"/>
      <c r="Y118" s="159"/>
      <c r="Z118" s="159"/>
      <c r="AA118" s="159"/>
      <c r="AB118" s="142"/>
      <c r="AC118" s="142"/>
      <c r="AD118" s="142"/>
      <c r="AE118" s="142"/>
      <c r="AF118" s="161"/>
      <c r="AG118" s="142"/>
      <c r="AH118" s="162" t="str">
        <f t="shared" si="54"/>
        <v/>
      </c>
      <c r="AI118" s="162" t="str">
        <f t="shared" si="67"/>
        <v/>
      </c>
      <c r="AJ118" s="142"/>
      <c r="AK118" s="171"/>
      <c r="AL118" s="171"/>
    </row>
    <row r="119" spans="1:38" x14ac:dyDescent="0.2">
      <c r="A119" s="154">
        <v>115</v>
      </c>
      <c r="B119" s="155"/>
      <c r="C119" s="144" t="str">
        <f t="shared" si="55"/>
        <v/>
      </c>
      <c r="D119" s="144" t="str">
        <f t="shared" si="70"/>
        <v/>
      </c>
      <c r="E119" s="144" t="str">
        <f t="shared" si="71"/>
        <v/>
      </c>
      <c r="F119" s="156"/>
      <c r="G119" s="157"/>
      <c r="H119" s="142" t="str">
        <f t="shared" si="72"/>
        <v/>
      </c>
      <c r="I119" s="142" t="str">
        <f t="shared" si="73"/>
        <v/>
      </c>
      <c r="J119" s="144" t="str">
        <f t="shared" si="56"/>
        <v/>
      </c>
      <c r="K119" s="144" t="str">
        <f t="shared" si="68"/>
        <v/>
      </c>
      <c r="L119" s="144" t="str">
        <f t="shared" si="69"/>
        <v/>
      </c>
      <c r="M119" s="144" t="str">
        <f t="shared" si="57"/>
        <v/>
      </c>
      <c r="N119" s="144" t="str">
        <f t="shared" si="58"/>
        <v/>
      </c>
      <c r="O119" s="144" t="str">
        <f t="shared" si="59"/>
        <v/>
      </c>
      <c r="P119" s="158" t="str">
        <f t="shared" si="60"/>
        <v/>
      </c>
      <c r="Q119" s="158" t="str">
        <f t="shared" si="61"/>
        <v/>
      </c>
      <c r="R119" s="158" t="str">
        <f t="shared" si="62"/>
        <v/>
      </c>
      <c r="S119" s="159" t="str">
        <f t="shared" si="63"/>
        <v/>
      </c>
      <c r="T119" s="159" t="str">
        <f t="shared" si="64"/>
        <v/>
      </c>
      <c r="U119" s="159"/>
      <c r="V119" s="160" t="str">
        <f t="shared" si="65"/>
        <v/>
      </c>
      <c r="W119" s="160" t="str">
        <f t="shared" si="66"/>
        <v/>
      </c>
      <c r="X119" s="160"/>
      <c r="Y119" s="159"/>
      <c r="Z119" s="159"/>
      <c r="AA119" s="159"/>
      <c r="AB119" s="142"/>
      <c r="AC119" s="142"/>
      <c r="AD119" s="142"/>
      <c r="AE119" s="142"/>
      <c r="AF119" s="161"/>
      <c r="AG119" s="142"/>
      <c r="AH119" s="162" t="str">
        <f t="shared" si="54"/>
        <v/>
      </c>
      <c r="AI119" s="162" t="str">
        <f t="shared" si="67"/>
        <v/>
      </c>
      <c r="AJ119" s="142"/>
      <c r="AK119" s="171"/>
      <c r="AL119" s="171"/>
    </row>
    <row r="120" spans="1:38" x14ac:dyDescent="0.2">
      <c r="A120" s="154">
        <v>116</v>
      </c>
      <c r="B120" s="155"/>
      <c r="C120" s="144" t="str">
        <f t="shared" si="55"/>
        <v/>
      </c>
      <c r="D120" s="144" t="str">
        <f t="shared" si="70"/>
        <v/>
      </c>
      <c r="E120" s="144" t="str">
        <f t="shared" si="71"/>
        <v/>
      </c>
      <c r="F120" s="156"/>
      <c r="G120" s="157"/>
      <c r="H120" s="142" t="str">
        <f t="shared" si="72"/>
        <v/>
      </c>
      <c r="I120" s="142" t="str">
        <f t="shared" si="73"/>
        <v/>
      </c>
      <c r="J120" s="144" t="str">
        <f t="shared" si="56"/>
        <v/>
      </c>
      <c r="K120" s="144" t="str">
        <f t="shared" si="68"/>
        <v/>
      </c>
      <c r="L120" s="144" t="str">
        <f t="shared" si="69"/>
        <v/>
      </c>
      <c r="M120" s="144" t="str">
        <f t="shared" si="57"/>
        <v/>
      </c>
      <c r="N120" s="144" t="str">
        <f t="shared" si="58"/>
        <v/>
      </c>
      <c r="O120" s="144" t="str">
        <f t="shared" si="59"/>
        <v/>
      </c>
      <c r="P120" s="158" t="str">
        <f t="shared" si="60"/>
        <v/>
      </c>
      <c r="Q120" s="158" t="str">
        <f t="shared" si="61"/>
        <v/>
      </c>
      <c r="R120" s="158" t="str">
        <f t="shared" si="62"/>
        <v/>
      </c>
      <c r="S120" s="159" t="str">
        <f t="shared" si="63"/>
        <v/>
      </c>
      <c r="T120" s="159" t="str">
        <f t="shared" si="64"/>
        <v/>
      </c>
      <c r="U120" s="159"/>
      <c r="V120" s="160" t="str">
        <f t="shared" si="65"/>
        <v/>
      </c>
      <c r="W120" s="160" t="str">
        <f t="shared" si="66"/>
        <v/>
      </c>
      <c r="X120" s="160"/>
      <c r="Y120" s="159"/>
      <c r="Z120" s="159"/>
      <c r="AA120" s="159"/>
      <c r="AB120" s="142"/>
      <c r="AC120" s="142"/>
      <c r="AD120" s="142"/>
      <c r="AE120" s="142"/>
      <c r="AF120" s="161"/>
      <c r="AG120" s="142"/>
      <c r="AH120" s="162" t="str">
        <f t="shared" si="54"/>
        <v/>
      </c>
      <c r="AI120" s="162" t="str">
        <f t="shared" si="67"/>
        <v/>
      </c>
      <c r="AJ120" s="142"/>
      <c r="AK120" s="171"/>
      <c r="AL120" s="171"/>
    </row>
    <row r="121" spans="1:38" x14ac:dyDescent="0.2">
      <c r="A121" s="154">
        <v>117</v>
      </c>
      <c r="B121" s="155"/>
      <c r="C121" s="144" t="str">
        <f t="shared" si="55"/>
        <v/>
      </c>
      <c r="D121" s="144" t="str">
        <f t="shared" si="70"/>
        <v/>
      </c>
      <c r="E121" s="144" t="str">
        <f t="shared" si="71"/>
        <v/>
      </c>
      <c r="F121" s="156"/>
      <c r="G121" s="157"/>
      <c r="H121" s="142" t="str">
        <f t="shared" si="72"/>
        <v/>
      </c>
      <c r="I121" s="142" t="str">
        <f t="shared" si="73"/>
        <v/>
      </c>
      <c r="J121" s="144" t="str">
        <f t="shared" si="56"/>
        <v/>
      </c>
      <c r="K121" s="144" t="str">
        <f t="shared" si="68"/>
        <v/>
      </c>
      <c r="L121" s="144" t="str">
        <f t="shared" si="69"/>
        <v/>
      </c>
      <c r="M121" s="144" t="str">
        <f t="shared" si="57"/>
        <v/>
      </c>
      <c r="N121" s="144" t="str">
        <f t="shared" si="58"/>
        <v/>
      </c>
      <c r="O121" s="144" t="str">
        <f t="shared" si="59"/>
        <v/>
      </c>
      <c r="P121" s="158" t="str">
        <f t="shared" si="60"/>
        <v/>
      </c>
      <c r="Q121" s="158" t="str">
        <f t="shared" si="61"/>
        <v/>
      </c>
      <c r="R121" s="158" t="str">
        <f t="shared" si="62"/>
        <v/>
      </c>
      <c r="S121" s="159" t="str">
        <f t="shared" si="63"/>
        <v/>
      </c>
      <c r="T121" s="159" t="str">
        <f t="shared" si="64"/>
        <v/>
      </c>
      <c r="U121" s="159"/>
      <c r="V121" s="160" t="str">
        <f t="shared" si="65"/>
        <v/>
      </c>
      <c r="W121" s="160" t="str">
        <f t="shared" si="66"/>
        <v/>
      </c>
      <c r="X121" s="160"/>
      <c r="Y121" s="159"/>
      <c r="Z121" s="159"/>
      <c r="AA121" s="159"/>
      <c r="AB121" s="142"/>
      <c r="AC121" s="142"/>
      <c r="AD121" s="142"/>
      <c r="AE121" s="142"/>
      <c r="AF121" s="161"/>
      <c r="AG121" s="142"/>
      <c r="AH121" s="162" t="str">
        <f t="shared" si="54"/>
        <v/>
      </c>
      <c r="AI121" s="162" t="str">
        <f t="shared" si="67"/>
        <v/>
      </c>
      <c r="AJ121" s="142"/>
      <c r="AK121" s="171"/>
      <c r="AL121" s="171"/>
    </row>
    <row r="122" spans="1:38" x14ac:dyDescent="0.2">
      <c r="A122" s="154">
        <v>118</v>
      </c>
      <c r="B122" s="155"/>
      <c r="C122" s="144" t="str">
        <f t="shared" si="55"/>
        <v/>
      </c>
      <c r="D122" s="144" t="str">
        <f t="shared" si="70"/>
        <v/>
      </c>
      <c r="E122" s="144" t="str">
        <f t="shared" si="71"/>
        <v/>
      </c>
      <c r="F122" s="156"/>
      <c r="G122" s="157"/>
      <c r="H122" s="142" t="str">
        <f t="shared" si="72"/>
        <v/>
      </c>
      <c r="I122" s="142" t="str">
        <f t="shared" si="73"/>
        <v/>
      </c>
      <c r="J122" s="144" t="str">
        <f t="shared" si="56"/>
        <v/>
      </c>
      <c r="K122" s="144" t="str">
        <f t="shared" si="68"/>
        <v/>
      </c>
      <c r="L122" s="144" t="str">
        <f t="shared" si="69"/>
        <v/>
      </c>
      <c r="M122" s="144" t="str">
        <f t="shared" si="57"/>
        <v/>
      </c>
      <c r="N122" s="144" t="str">
        <f t="shared" si="58"/>
        <v/>
      </c>
      <c r="O122" s="144" t="str">
        <f t="shared" si="59"/>
        <v/>
      </c>
      <c r="P122" s="158" t="str">
        <f t="shared" si="60"/>
        <v/>
      </c>
      <c r="Q122" s="158" t="str">
        <f t="shared" si="61"/>
        <v/>
      </c>
      <c r="R122" s="158" t="str">
        <f t="shared" si="62"/>
        <v/>
      </c>
      <c r="S122" s="159" t="str">
        <f t="shared" si="63"/>
        <v/>
      </c>
      <c r="T122" s="159" t="str">
        <f t="shared" si="64"/>
        <v/>
      </c>
      <c r="U122" s="159"/>
      <c r="V122" s="160" t="str">
        <f t="shared" si="65"/>
        <v/>
      </c>
      <c r="W122" s="160" t="str">
        <f t="shared" si="66"/>
        <v/>
      </c>
      <c r="X122" s="160"/>
      <c r="Y122" s="159"/>
      <c r="Z122" s="159"/>
      <c r="AA122" s="159"/>
      <c r="AB122" s="142"/>
      <c r="AC122" s="142"/>
      <c r="AD122" s="142"/>
      <c r="AE122" s="142"/>
      <c r="AF122" s="161"/>
      <c r="AG122" s="142"/>
      <c r="AH122" s="162" t="str">
        <f t="shared" si="54"/>
        <v/>
      </c>
      <c r="AI122" s="162" t="str">
        <f t="shared" si="67"/>
        <v/>
      </c>
      <c r="AJ122" s="142"/>
      <c r="AK122" s="171"/>
      <c r="AL122" s="171"/>
    </row>
    <row r="123" spans="1:38" x14ac:dyDescent="0.2">
      <c r="A123" s="154">
        <v>119</v>
      </c>
      <c r="B123" s="155"/>
      <c r="C123" s="144" t="str">
        <f t="shared" si="55"/>
        <v/>
      </c>
      <c r="D123" s="144" t="str">
        <f t="shared" si="70"/>
        <v/>
      </c>
      <c r="E123" s="144" t="str">
        <f t="shared" si="71"/>
        <v/>
      </c>
      <c r="F123" s="156"/>
      <c r="G123" s="157"/>
      <c r="H123" s="142" t="str">
        <f t="shared" si="72"/>
        <v/>
      </c>
      <c r="I123" s="142" t="str">
        <f t="shared" si="73"/>
        <v/>
      </c>
      <c r="J123" s="144" t="str">
        <f t="shared" si="56"/>
        <v/>
      </c>
      <c r="K123" s="144" t="str">
        <f t="shared" si="68"/>
        <v/>
      </c>
      <c r="L123" s="144" t="str">
        <f t="shared" si="69"/>
        <v/>
      </c>
      <c r="M123" s="144" t="str">
        <f t="shared" si="57"/>
        <v/>
      </c>
      <c r="N123" s="144" t="str">
        <f t="shared" si="58"/>
        <v/>
      </c>
      <c r="O123" s="144" t="str">
        <f t="shared" si="59"/>
        <v/>
      </c>
      <c r="P123" s="158" t="str">
        <f t="shared" si="60"/>
        <v/>
      </c>
      <c r="Q123" s="158" t="str">
        <f t="shared" si="61"/>
        <v/>
      </c>
      <c r="R123" s="158" t="str">
        <f t="shared" si="62"/>
        <v/>
      </c>
      <c r="S123" s="159" t="str">
        <f t="shared" si="63"/>
        <v/>
      </c>
      <c r="T123" s="159" t="str">
        <f t="shared" si="64"/>
        <v/>
      </c>
      <c r="U123" s="159"/>
      <c r="V123" s="160" t="str">
        <f t="shared" si="65"/>
        <v/>
      </c>
      <c r="W123" s="160" t="str">
        <f t="shared" si="66"/>
        <v/>
      </c>
      <c r="X123" s="160"/>
      <c r="Y123" s="159"/>
      <c r="Z123" s="159"/>
      <c r="AA123" s="159"/>
      <c r="AB123" s="142"/>
      <c r="AC123" s="142"/>
      <c r="AD123" s="142"/>
      <c r="AE123" s="142"/>
      <c r="AF123" s="161"/>
      <c r="AG123" s="142"/>
      <c r="AH123" s="162" t="str">
        <f t="shared" si="54"/>
        <v/>
      </c>
      <c r="AI123" s="162" t="str">
        <f t="shared" si="67"/>
        <v/>
      </c>
      <c r="AJ123" s="142"/>
      <c r="AK123" s="171"/>
      <c r="AL123" s="171"/>
    </row>
    <row r="124" spans="1:38" x14ac:dyDescent="0.2">
      <c r="A124" s="154">
        <v>120</v>
      </c>
      <c r="B124" s="155"/>
      <c r="C124" s="144" t="str">
        <f t="shared" si="55"/>
        <v/>
      </c>
      <c r="D124" s="144" t="str">
        <f t="shared" si="70"/>
        <v/>
      </c>
      <c r="E124" s="144" t="str">
        <f t="shared" si="71"/>
        <v/>
      </c>
      <c r="F124" s="156"/>
      <c r="G124" s="157"/>
      <c r="H124" s="142" t="str">
        <f t="shared" si="72"/>
        <v/>
      </c>
      <c r="I124" s="142" t="str">
        <f t="shared" si="73"/>
        <v/>
      </c>
      <c r="J124" s="144" t="str">
        <f t="shared" si="56"/>
        <v/>
      </c>
      <c r="K124" s="144" t="str">
        <f t="shared" si="68"/>
        <v/>
      </c>
      <c r="L124" s="144" t="str">
        <f t="shared" si="69"/>
        <v/>
      </c>
      <c r="M124" s="144" t="str">
        <f t="shared" si="57"/>
        <v/>
      </c>
      <c r="N124" s="144" t="str">
        <f t="shared" si="58"/>
        <v/>
      </c>
      <c r="O124" s="144" t="str">
        <f t="shared" si="59"/>
        <v/>
      </c>
      <c r="P124" s="158" t="str">
        <f t="shared" si="60"/>
        <v/>
      </c>
      <c r="Q124" s="158" t="str">
        <f t="shared" si="61"/>
        <v/>
      </c>
      <c r="R124" s="158" t="str">
        <f t="shared" si="62"/>
        <v/>
      </c>
      <c r="S124" s="159" t="str">
        <f t="shared" si="63"/>
        <v/>
      </c>
      <c r="T124" s="159" t="str">
        <f t="shared" si="64"/>
        <v/>
      </c>
      <c r="U124" s="159"/>
      <c r="V124" s="160" t="str">
        <f t="shared" si="65"/>
        <v/>
      </c>
      <c r="W124" s="160" t="str">
        <f t="shared" si="66"/>
        <v/>
      </c>
      <c r="X124" s="160"/>
      <c r="Y124" s="159"/>
      <c r="Z124" s="159"/>
      <c r="AA124" s="159"/>
      <c r="AB124" s="142"/>
      <c r="AC124" s="142"/>
      <c r="AD124" s="142"/>
      <c r="AE124" s="142"/>
      <c r="AF124" s="161"/>
      <c r="AG124" s="142"/>
      <c r="AH124" s="162" t="str">
        <f t="shared" si="54"/>
        <v/>
      </c>
      <c r="AI124" s="162" t="str">
        <f t="shared" si="67"/>
        <v/>
      </c>
      <c r="AJ124" s="142"/>
      <c r="AK124" s="171"/>
      <c r="AL124" s="171"/>
    </row>
    <row r="125" spans="1:38" x14ac:dyDescent="0.2">
      <c r="A125" s="154">
        <v>121</v>
      </c>
      <c r="B125" s="155"/>
      <c r="C125" s="144" t="str">
        <f t="shared" si="55"/>
        <v/>
      </c>
      <c r="D125" s="144" t="str">
        <f t="shared" si="70"/>
        <v/>
      </c>
      <c r="E125" s="144" t="str">
        <f t="shared" si="71"/>
        <v/>
      </c>
      <c r="F125" s="156"/>
      <c r="G125" s="157"/>
      <c r="H125" s="142" t="str">
        <f t="shared" si="72"/>
        <v/>
      </c>
      <c r="I125" s="142" t="str">
        <f t="shared" si="73"/>
        <v/>
      </c>
      <c r="J125" s="144" t="str">
        <f t="shared" si="56"/>
        <v/>
      </c>
      <c r="K125" s="144" t="str">
        <f t="shared" si="68"/>
        <v/>
      </c>
      <c r="L125" s="144" t="str">
        <f t="shared" si="69"/>
        <v/>
      </c>
      <c r="M125" s="144" t="str">
        <f t="shared" si="57"/>
        <v/>
      </c>
      <c r="N125" s="144" t="str">
        <f t="shared" si="58"/>
        <v/>
      </c>
      <c r="O125" s="144" t="str">
        <f t="shared" si="59"/>
        <v/>
      </c>
      <c r="P125" s="158" t="str">
        <f t="shared" si="60"/>
        <v/>
      </c>
      <c r="Q125" s="158" t="str">
        <f t="shared" si="61"/>
        <v/>
      </c>
      <c r="R125" s="158" t="str">
        <f t="shared" si="62"/>
        <v/>
      </c>
      <c r="S125" s="159" t="str">
        <f t="shared" si="63"/>
        <v/>
      </c>
      <c r="T125" s="159" t="str">
        <f t="shared" si="64"/>
        <v/>
      </c>
      <c r="U125" s="159"/>
      <c r="V125" s="160" t="str">
        <f t="shared" si="65"/>
        <v/>
      </c>
      <c r="W125" s="160" t="str">
        <f t="shared" si="66"/>
        <v/>
      </c>
      <c r="X125" s="160"/>
      <c r="Y125" s="159"/>
      <c r="Z125" s="159"/>
      <c r="AA125" s="159"/>
      <c r="AB125" s="142"/>
      <c r="AC125" s="142"/>
      <c r="AD125" s="142"/>
      <c r="AE125" s="142"/>
      <c r="AF125" s="161"/>
      <c r="AG125" s="142"/>
      <c r="AH125" s="162" t="str">
        <f t="shared" si="54"/>
        <v/>
      </c>
      <c r="AI125" s="162" t="str">
        <f t="shared" si="67"/>
        <v/>
      </c>
      <c r="AJ125" s="142"/>
      <c r="AK125" s="171"/>
      <c r="AL125" s="171"/>
    </row>
    <row r="126" spans="1:38" x14ac:dyDescent="0.2">
      <c r="A126" s="154">
        <v>122</v>
      </c>
      <c r="B126" s="155"/>
      <c r="C126" s="144" t="str">
        <f t="shared" si="55"/>
        <v/>
      </c>
      <c r="D126" s="144" t="str">
        <f t="shared" ref="D126:D134" si="74">IF(OR(B126="Hívójel",B126="Hívónév",B126=""),"",IF(LEFT(B126,2)="HA","MA","FA"))</f>
        <v/>
      </c>
      <c r="E126" s="144" t="str">
        <f t="shared" ref="E126:E134" si="75">IF(OR(B126="Hívójel",B126="Hívónév",B126=""),"","Üzemelő")</f>
        <v/>
      </c>
      <c r="F126" s="156"/>
      <c r="G126" s="157"/>
      <c r="H126" s="142" t="str">
        <f t="shared" ref="H126:H134" si="76">IFERROR(IF(G126="","",IF(VLOOKUP($G126,Berendezések1,2,FALSE)=0,"",VLOOKUP($G126,Berendezések1,2,FALSE))),"")</f>
        <v/>
      </c>
      <c r="I126" s="142" t="str">
        <f t="shared" ref="I126:I134" si="77">IFERROR(IF(G126&lt;&gt;"",VLOOKUP($G126,Berendezések1,3,FALSE),""),"")</f>
        <v/>
      </c>
      <c r="J126" s="144" t="str">
        <f t="shared" si="56"/>
        <v/>
      </c>
      <c r="K126" s="144" t="str">
        <f t="shared" si="68"/>
        <v/>
      </c>
      <c r="L126" s="144" t="str">
        <f t="shared" si="69"/>
        <v/>
      </c>
      <c r="M126" s="144" t="str">
        <f t="shared" si="57"/>
        <v/>
      </c>
      <c r="N126" s="144" t="str">
        <f t="shared" si="58"/>
        <v/>
      </c>
      <c r="O126" s="144" t="str">
        <f t="shared" si="59"/>
        <v/>
      </c>
      <c r="P126" s="158" t="str">
        <f t="shared" si="60"/>
        <v/>
      </c>
      <c r="Q126" s="158" t="str">
        <f t="shared" si="61"/>
        <v/>
      </c>
      <c r="R126" s="158" t="str">
        <f t="shared" si="62"/>
        <v/>
      </c>
      <c r="S126" s="159" t="str">
        <f t="shared" si="63"/>
        <v/>
      </c>
      <c r="T126" s="159" t="str">
        <f t="shared" si="64"/>
        <v/>
      </c>
      <c r="U126" s="159"/>
      <c r="V126" s="160" t="str">
        <f t="shared" si="65"/>
        <v/>
      </c>
      <c r="W126" s="160" t="str">
        <f t="shared" si="66"/>
        <v/>
      </c>
      <c r="X126" s="160"/>
      <c r="Y126" s="159"/>
      <c r="Z126" s="159"/>
      <c r="AA126" s="159"/>
      <c r="AB126" s="142"/>
      <c r="AC126" s="142"/>
      <c r="AD126" s="142"/>
      <c r="AE126" s="142"/>
      <c r="AF126" s="161"/>
      <c r="AG126" s="142"/>
      <c r="AH126" s="162" t="str">
        <f t="shared" si="54"/>
        <v/>
      </c>
      <c r="AI126" s="162" t="str">
        <f t="shared" si="67"/>
        <v/>
      </c>
      <c r="AJ126" s="142"/>
      <c r="AK126" s="171"/>
      <c r="AL126" s="171"/>
    </row>
    <row r="127" spans="1:38" x14ac:dyDescent="0.2">
      <c r="A127" s="154">
        <v>123</v>
      </c>
      <c r="B127" s="155"/>
      <c r="C127" s="144" t="str">
        <f t="shared" si="55"/>
        <v/>
      </c>
      <c r="D127" s="144" t="str">
        <f t="shared" si="74"/>
        <v/>
      </c>
      <c r="E127" s="144" t="str">
        <f t="shared" si="75"/>
        <v/>
      </c>
      <c r="F127" s="156"/>
      <c r="G127" s="157"/>
      <c r="H127" s="142" t="str">
        <f t="shared" si="76"/>
        <v/>
      </c>
      <c r="I127" s="142" t="str">
        <f t="shared" si="77"/>
        <v/>
      </c>
      <c r="J127" s="144" t="str">
        <f t="shared" si="56"/>
        <v/>
      </c>
      <c r="K127" s="144" t="str">
        <f t="shared" si="68"/>
        <v/>
      </c>
      <c r="L127" s="144" t="str">
        <f t="shared" si="69"/>
        <v/>
      </c>
      <c r="M127" s="144" t="str">
        <f t="shared" si="57"/>
        <v/>
      </c>
      <c r="N127" s="144" t="str">
        <f t="shared" si="58"/>
        <v/>
      </c>
      <c r="O127" s="144" t="str">
        <f t="shared" si="59"/>
        <v/>
      </c>
      <c r="P127" s="158" t="str">
        <f t="shared" si="60"/>
        <v/>
      </c>
      <c r="Q127" s="158" t="str">
        <f t="shared" si="61"/>
        <v/>
      </c>
      <c r="R127" s="158" t="str">
        <f t="shared" si="62"/>
        <v/>
      </c>
      <c r="S127" s="159" t="str">
        <f t="shared" si="63"/>
        <v/>
      </c>
      <c r="T127" s="159" t="str">
        <f t="shared" si="64"/>
        <v/>
      </c>
      <c r="U127" s="159"/>
      <c r="V127" s="160" t="str">
        <f t="shared" si="65"/>
        <v/>
      </c>
      <c r="W127" s="160" t="str">
        <f t="shared" si="66"/>
        <v/>
      </c>
      <c r="X127" s="160"/>
      <c r="Y127" s="159"/>
      <c r="Z127" s="159"/>
      <c r="AA127" s="159"/>
      <c r="AB127" s="142"/>
      <c r="AC127" s="142"/>
      <c r="AD127" s="142"/>
      <c r="AE127" s="142"/>
      <c r="AF127" s="161"/>
      <c r="AG127" s="142"/>
      <c r="AH127" s="162" t="str">
        <f t="shared" si="54"/>
        <v/>
      </c>
      <c r="AI127" s="162" t="str">
        <f t="shared" si="67"/>
        <v/>
      </c>
      <c r="AJ127" s="142"/>
      <c r="AK127" s="171"/>
      <c r="AL127" s="171"/>
    </row>
    <row r="128" spans="1:38" x14ac:dyDescent="0.2">
      <c r="A128" s="154">
        <v>124</v>
      </c>
      <c r="B128" s="155"/>
      <c r="C128" s="144" t="str">
        <f t="shared" si="55"/>
        <v/>
      </c>
      <c r="D128" s="144" t="str">
        <f t="shared" si="74"/>
        <v/>
      </c>
      <c r="E128" s="144" t="str">
        <f t="shared" si="75"/>
        <v/>
      </c>
      <c r="F128" s="156"/>
      <c r="G128" s="157"/>
      <c r="H128" s="142" t="str">
        <f t="shared" si="76"/>
        <v/>
      </c>
      <c r="I128" s="142" t="str">
        <f t="shared" si="77"/>
        <v/>
      </c>
      <c r="J128" s="144" t="str">
        <f t="shared" si="56"/>
        <v/>
      </c>
      <c r="K128" s="144" t="str">
        <f t="shared" si="68"/>
        <v/>
      </c>
      <c r="L128" s="144" t="str">
        <f t="shared" si="69"/>
        <v/>
      </c>
      <c r="M128" s="144" t="str">
        <f t="shared" si="57"/>
        <v/>
      </c>
      <c r="N128" s="144" t="str">
        <f t="shared" si="58"/>
        <v/>
      </c>
      <c r="O128" s="144" t="str">
        <f t="shared" si="59"/>
        <v/>
      </c>
      <c r="P128" s="158" t="str">
        <f t="shared" si="60"/>
        <v/>
      </c>
      <c r="Q128" s="158" t="str">
        <f t="shared" si="61"/>
        <v/>
      </c>
      <c r="R128" s="158" t="str">
        <f t="shared" si="62"/>
        <v/>
      </c>
      <c r="S128" s="159" t="str">
        <f t="shared" si="63"/>
        <v/>
      </c>
      <c r="T128" s="159" t="str">
        <f t="shared" si="64"/>
        <v/>
      </c>
      <c r="U128" s="159"/>
      <c r="V128" s="160" t="str">
        <f t="shared" si="65"/>
        <v/>
      </c>
      <c r="W128" s="160" t="str">
        <f t="shared" si="66"/>
        <v/>
      </c>
      <c r="X128" s="160"/>
      <c r="Y128" s="159"/>
      <c r="Z128" s="159"/>
      <c r="AA128" s="159"/>
      <c r="AB128" s="142"/>
      <c r="AC128" s="142"/>
      <c r="AD128" s="142"/>
      <c r="AE128" s="142"/>
      <c r="AF128" s="161"/>
      <c r="AG128" s="142"/>
      <c r="AH128" s="162" t="str">
        <f t="shared" si="54"/>
        <v/>
      </c>
      <c r="AI128" s="162" t="str">
        <f t="shared" si="67"/>
        <v/>
      </c>
      <c r="AJ128" s="142"/>
      <c r="AK128" s="171"/>
      <c r="AL128" s="171"/>
    </row>
    <row r="129" spans="1:38" x14ac:dyDescent="0.2">
      <c r="A129" s="154">
        <v>125</v>
      </c>
      <c r="B129" s="155"/>
      <c r="C129" s="144" t="str">
        <f t="shared" si="55"/>
        <v/>
      </c>
      <c r="D129" s="144" t="str">
        <f t="shared" si="74"/>
        <v/>
      </c>
      <c r="E129" s="144" t="str">
        <f t="shared" si="75"/>
        <v/>
      </c>
      <c r="F129" s="156"/>
      <c r="G129" s="157"/>
      <c r="H129" s="142" t="str">
        <f t="shared" si="76"/>
        <v/>
      </c>
      <c r="I129" s="142" t="str">
        <f t="shared" si="77"/>
        <v/>
      </c>
      <c r="J129" s="144" t="str">
        <f t="shared" si="56"/>
        <v/>
      </c>
      <c r="K129" s="144" t="str">
        <f t="shared" si="68"/>
        <v/>
      </c>
      <c r="L129" s="144" t="str">
        <f t="shared" si="69"/>
        <v/>
      </c>
      <c r="M129" s="144" t="str">
        <f t="shared" si="57"/>
        <v/>
      </c>
      <c r="N129" s="144" t="str">
        <f t="shared" si="58"/>
        <v/>
      </c>
      <c r="O129" s="144" t="str">
        <f t="shared" si="59"/>
        <v/>
      </c>
      <c r="P129" s="158" t="str">
        <f t="shared" si="60"/>
        <v/>
      </c>
      <c r="Q129" s="158" t="str">
        <f t="shared" si="61"/>
        <v/>
      </c>
      <c r="R129" s="158" t="str">
        <f t="shared" si="62"/>
        <v/>
      </c>
      <c r="S129" s="159" t="str">
        <f t="shared" si="63"/>
        <v/>
      </c>
      <c r="T129" s="159" t="str">
        <f t="shared" si="64"/>
        <v/>
      </c>
      <c r="U129" s="159"/>
      <c r="V129" s="160" t="str">
        <f t="shared" si="65"/>
        <v/>
      </c>
      <c r="W129" s="160" t="str">
        <f t="shared" si="66"/>
        <v/>
      </c>
      <c r="X129" s="160"/>
      <c r="Y129" s="159"/>
      <c r="Z129" s="159"/>
      <c r="AA129" s="159"/>
      <c r="AB129" s="142"/>
      <c r="AC129" s="142"/>
      <c r="AD129" s="142"/>
      <c r="AE129" s="142"/>
      <c r="AF129" s="161"/>
      <c r="AG129" s="142"/>
      <c r="AH129" s="162" t="str">
        <f t="shared" si="54"/>
        <v/>
      </c>
      <c r="AI129" s="162" t="str">
        <f t="shared" si="67"/>
        <v/>
      </c>
      <c r="AJ129" s="142"/>
      <c r="AK129" s="171"/>
      <c r="AL129" s="171"/>
    </row>
    <row r="130" spans="1:38" x14ac:dyDescent="0.2">
      <c r="A130" s="154">
        <v>126</v>
      </c>
      <c r="B130" s="155"/>
      <c r="C130" s="144" t="str">
        <f t="shared" si="55"/>
        <v/>
      </c>
      <c r="D130" s="144" t="str">
        <f t="shared" si="74"/>
        <v/>
      </c>
      <c r="E130" s="144" t="str">
        <f t="shared" si="75"/>
        <v/>
      </c>
      <c r="F130" s="156"/>
      <c r="G130" s="157"/>
      <c r="H130" s="142" t="str">
        <f t="shared" si="76"/>
        <v/>
      </c>
      <c r="I130" s="142" t="str">
        <f t="shared" si="77"/>
        <v/>
      </c>
      <c r="J130" s="144" t="str">
        <f t="shared" si="56"/>
        <v/>
      </c>
      <c r="K130" s="144" t="str">
        <f t="shared" si="68"/>
        <v/>
      </c>
      <c r="L130" s="144" t="str">
        <f t="shared" si="69"/>
        <v/>
      </c>
      <c r="M130" s="144" t="str">
        <f t="shared" si="57"/>
        <v/>
      </c>
      <c r="N130" s="144" t="str">
        <f t="shared" si="58"/>
        <v/>
      </c>
      <c r="O130" s="144" t="str">
        <f t="shared" si="59"/>
        <v/>
      </c>
      <c r="P130" s="158" t="str">
        <f t="shared" si="60"/>
        <v/>
      </c>
      <c r="Q130" s="158" t="str">
        <f t="shared" si="61"/>
        <v/>
      </c>
      <c r="R130" s="158" t="str">
        <f t="shared" si="62"/>
        <v/>
      </c>
      <c r="S130" s="159" t="str">
        <f t="shared" si="63"/>
        <v/>
      </c>
      <c r="T130" s="159" t="str">
        <f t="shared" si="64"/>
        <v/>
      </c>
      <c r="U130" s="159"/>
      <c r="V130" s="160" t="str">
        <f t="shared" si="65"/>
        <v/>
      </c>
      <c r="W130" s="160" t="str">
        <f t="shared" si="66"/>
        <v/>
      </c>
      <c r="X130" s="160"/>
      <c r="Y130" s="159"/>
      <c r="Z130" s="159"/>
      <c r="AA130" s="159"/>
      <c r="AB130" s="142"/>
      <c r="AC130" s="142"/>
      <c r="AD130" s="142"/>
      <c r="AE130" s="142"/>
      <c r="AF130" s="161"/>
      <c r="AG130" s="142"/>
      <c r="AH130" s="162" t="str">
        <f t="shared" si="54"/>
        <v/>
      </c>
      <c r="AI130" s="162" t="str">
        <f t="shared" si="67"/>
        <v/>
      </c>
      <c r="AJ130" s="142"/>
      <c r="AK130" s="171"/>
      <c r="AL130" s="171"/>
    </row>
    <row r="131" spans="1:38" x14ac:dyDescent="0.2">
      <c r="A131" s="154">
        <v>127</v>
      </c>
      <c r="B131" s="155"/>
      <c r="C131" s="144" t="str">
        <f t="shared" si="55"/>
        <v/>
      </c>
      <c r="D131" s="144" t="str">
        <f t="shared" si="74"/>
        <v/>
      </c>
      <c r="E131" s="144" t="str">
        <f t="shared" si="75"/>
        <v/>
      </c>
      <c r="F131" s="156"/>
      <c r="G131" s="157"/>
      <c r="H131" s="142" t="str">
        <f t="shared" si="76"/>
        <v/>
      </c>
      <c r="I131" s="142" t="str">
        <f t="shared" si="77"/>
        <v/>
      </c>
      <c r="J131" s="144" t="str">
        <f t="shared" si="56"/>
        <v/>
      </c>
      <c r="K131" s="144" t="str">
        <f t="shared" si="68"/>
        <v/>
      </c>
      <c r="L131" s="144" t="str">
        <f t="shared" si="69"/>
        <v/>
      </c>
      <c r="M131" s="144" t="str">
        <f t="shared" si="57"/>
        <v/>
      </c>
      <c r="N131" s="144" t="str">
        <f t="shared" si="58"/>
        <v/>
      </c>
      <c r="O131" s="144" t="str">
        <f t="shared" si="59"/>
        <v/>
      </c>
      <c r="P131" s="158" t="str">
        <f t="shared" si="60"/>
        <v/>
      </c>
      <c r="Q131" s="158" t="str">
        <f t="shared" si="61"/>
        <v/>
      </c>
      <c r="R131" s="158" t="str">
        <f t="shared" si="62"/>
        <v/>
      </c>
      <c r="S131" s="159" t="str">
        <f t="shared" si="63"/>
        <v/>
      </c>
      <c r="T131" s="159" t="str">
        <f t="shared" si="64"/>
        <v/>
      </c>
      <c r="U131" s="159"/>
      <c r="V131" s="160" t="str">
        <f t="shared" si="65"/>
        <v/>
      </c>
      <c r="W131" s="160" t="str">
        <f t="shared" si="66"/>
        <v/>
      </c>
      <c r="X131" s="160"/>
      <c r="Y131" s="159"/>
      <c r="Z131" s="159"/>
      <c r="AA131" s="159"/>
      <c r="AB131" s="142"/>
      <c r="AC131" s="142"/>
      <c r="AD131" s="142"/>
      <c r="AE131" s="142"/>
      <c r="AF131" s="161"/>
      <c r="AG131" s="142"/>
      <c r="AH131" s="162" t="str">
        <f t="shared" si="54"/>
        <v/>
      </c>
      <c r="AI131" s="162" t="str">
        <f t="shared" si="67"/>
        <v/>
      </c>
      <c r="AJ131" s="142"/>
      <c r="AK131" s="171"/>
      <c r="AL131" s="171"/>
    </row>
    <row r="132" spans="1:38" x14ac:dyDescent="0.2">
      <c r="A132" s="154">
        <v>128</v>
      </c>
      <c r="B132" s="155"/>
      <c r="C132" s="144" t="str">
        <f t="shared" si="55"/>
        <v/>
      </c>
      <c r="D132" s="144" t="str">
        <f t="shared" si="74"/>
        <v/>
      </c>
      <c r="E132" s="144" t="str">
        <f t="shared" si="75"/>
        <v/>
      </c>
      <c r="F132" s="156"/>
      <c r="G132" s="157"/>
      <c r="H132" s="142" t="str">
        <f t="shared" si="76"/>
        <v/>
      </c>
      <c r="I132" s="142" t="str">
        <f t="shared" si="77"/>
        <v/>
      </c>
      <c r="J132" s="144" t="str">
        <f t="shared" si="56"/>
        <v/>
      </c>
      <c r="K132" s="144" t="str">
        <f t="shared" si="68"/>
        <v/>
      </c>
      <c r="L132" s="144" t="str">
        <f t="shared" si="69"/>
        <v/>
      </c>
      <c r="M132" s="144" t="str">
        <f t="shared" si="57"/>
        <v/>
      </c>
      <c r="N132" s="144" t="str">
        <f t="shared" si="58"/>
        <v/>
      </c>
      <c r="O132" s="144" t="str">
        <f t="shared" si="59"/>
        <v/>
      </c>
      <c r="P132" s="158" t="str">
        <f t="shared" si="60"/>
        <v/>
      </c>
      <c r="Q132" s="158" t="str">
        <f t="shared" si="61"/>
        <v/>
      </c>
      <c r="R132" s="158" t="str">
        <f t="shared" si="62"/>
        <v/>
      </c>
      <c r="S132" s="159" t="str">
        <f t="shared" si="63"/>
        <v/>
      </c>
      <c r="T132" s="159" t="str">
        <f t="shared" si="64"/>
        <v/>
      </c>
      <c r="U132" s="159"/>
      <c r="V132" s="160" t="str">
        <f t="shared" si="65"/>
        <v/>
      </c>
      <c r="W132" s="160" t="str">
        <f t="shared" si="66"/>
        <v/>
      </c>
      <c r="X132" s="160"/>
      <c r="Y132" s="159"/>
      <c r="Z132" s="159"/>
      <c r="AA132" s="159"/>
      <c r="AB132" s="142"/>
      <c r="AC132" s="142"/>
      <c r="AD132" s="142"/>
      <c r="AE132" s="142"/>
      <c r="AF132" s="161"/>
      <c r="AG132" s="142"/>
      <c r="AH132" s="162" t="str">
        <f t="shared" si="54"/>
        <v/>
      </c>
      <c r="AI132" s="162" t="str">
        <f t="shared" si="67"/>
        <v/>
      </c>
      <c r="AJ132" s="142"/>
      <c r="AK132" s="171"/>
      <c r="AL132" s="171"/>
    </row>
    <row r="133" spans="1:38" x14ac:dyDescent="0.2">
      <c r="A133" s="154">
        <v>129</v>
      </c>
      <c r="B133" s="155"/>
      <c r="C133" s="144" t="str">
        <f t="shared" si="55"/>
        <v/>
      </c>
      <c r="D133" s="144" t="str">
        <f t="shared" si="74"/>
        <v/>
      </c>
      <c r="E133" s="144" t="str">
        <f t="shared" si="75"/>
        <v/>
      </c>
      <c r="F133" s="156"/>
      <c r="G133" s="157"/>
      <c r="H133" s="142" t="str">
        <f t="shared" si="76"/>
        <v/>
      </c>
      <c r="I133" s="142" t="str">
        <f t="shared" si="77"/>
        <v/>
      </c>
      <c r="J133" s="144" t="str">
        <f t="shared" ref="J133:J134" si="78">IFERROR(IF(AND(G133&lt;&gt;"",OR(I133="*",I133="")),"Kérem válasszon!",IF(G133&lt;&gt;"",VLOOKUP($G133,Berendezések1,11,FALSE),"")),"")</f>
        <v/>
      </c>
      <c r="K133" s="144" t="str">
        <f t="shared" si="68"/>
        <v/>
      </c>
      <c r="L133" s="144" t="str">
        <f t="shared" si="69"/>
        <v/>
      </c>
      <c r="M133" s="144" t="str">
        <f t="shared" si="57"/>
        <v/>
      </c>
      <c r="N133" s="144" t="str">
        <f t="shared" si="58"/>
        <v/>
      </c>
      <c r="O133" s="144" t="str">
        <f t="shared" si="59"/>
        <v/>
      </c>
      <c r="P133" s="158" t="str">
        <f t="shared" si="60"/>
        <v/>
      </c>
      <c r="Q133" s="158" t="str">
        <f t="shared" si="61"/>
        <v/>
      </c>
      <c r="R133" s="158" t="str">
        <f t="shared" si="62"/>
        <v/>
      </c>
      <c r="S133" s="159" t="str">
        <f t="shared" si="63"/>
        <v/>
      </c>
      <c r="T133" s="159" t="str">
        <f t="shared" si="64"/>
        <v/>
      </c>
      <c r="U133" s="159"/>
      <c r="V133" s="160" t="str">
        <f t="shared" si="65"/>
        <v/>
      </c>
      <c r="W133" s="160" t="str">
        <f t="shared" si="66"/>
        <v/>
      </c>
      <c r="X133" s="160"/>
      <c r="Y133" s="159"/>
      <c r="Z133" s="159"/>
      <c r="AA133" s="159"/>
      <c r="AB133" s="142"/>
      <c r="AC133" s="142"/>
      <c r="AD133" s="142"/>
      <c r="AE133" s="142"/>
      <c r="AF133" s="161"/>
      <c r="AG133" s="142"/>
      <c r="AH133" s="162" t="str">
        <f t="shared" si="54"/>
        <v/>
      </c>
      <c r="AI133" s="162" t="str">
        <f t="shared" si="67"/>
        <v/>
      </c>
      <c r="AJ133" s="142"/>
      <c r="AK133" s="171"/>
      <c r="AL133" s="171"/>
    </row>
    <row r="134" spans="1:38" x14ac:dyDescent="0.2">
      <c r="A134" s="154">
        <v>130</v>
      </c>
      <c r="B134" s="155"/>
      <c r="C134" s="144" t="str">
        <f t="shared" ref="C134" si="79">IF(OR(B134="Hívójel",B134="Hívónév",B134=""),"","Kérem válassza ki")</f>
        <v/>
      </c>
      <c r="D134" s="144" t="str">
        <f t="shared" si="74"/>
        <v/>
      </c>
      <c r="E134" s="144" t="str">
        <f t="shared" si="75"/>
        <v/>
      </c>
      <c r="F134" s="156"/>
      <c r="G134" s="157"/>
      <c r="H134" s="142" t="str">
        <f t="shared" si="76"/>
        <v/>
      </c>
      <c r="I134" s="142" t="str">
        <f t="shared" si="77"/>
        <v/>
      </c>
      <c r="J134" s="144" t="str">
        <f t="shared" si="78"/>
        <v/>
      </c>
      <c r="K134" s="144" t="str">
        <f t="shared" si="68"/>
        <v/>
      </c>
      <c r="L134" s="144" t="str">
        <f t="shared" si="69"/>
        <v/>
      </c>
      <c r="M134" s="144" t="str">
        <f t="shared" si="57"/>
        <v/>
      </c>
      <c r="N134" s="144" t="str">
        <f t="shared" si="58"/>
        <v/>
      </c>
      <c r="O134" s="144" t="str">
        <f t="shared" si="59"/>
        <v/>
      </c>
      <c r="P134" s="158" t="str">
        <f t="shared" si="60"/>
        <v/>
      </c>
      <c r="Q134" s="158" t="str">
        <f t="shared" si="61"/>
        <v/>
      </c>
      <c r="R134" s="158" t="str">
        <f t="shared" si="62"/>
        <v/>
      </c>
      <c r="S134" s="159" t="str">
        <f t="shared" si="63"/>
        <v/>
      </c>
      <c r="T134" s="159" t="str">
        <f t="shared" si="64"/>
        <v/>
      </c>
      <c r="U134" s="159"/>
      <c r="V134" s="160" t="str">
        <f t="shared" si="65"/>
        <v/>
      </c>
      <c r="W134" s="160" t="str">
        <f t="shared" si="66"/>
        <v/>
      </c>
      <c r="X134" s="160"/>
      <c r="Y134" s="159"/>
      <c r="Z134" s="159"/>
      <c r="AA134" s="159"/>
      <c r="AB134" s="142"/>
      <c r="AC134" s="142"/>
      <c r="AD134" s="142"/>
      <c r="AE134" s="142"/>
      <c r="AF134" s="161"/>
      <c r="AG134" s="142"/>
      <c r="AH134" s="162" t="str">
        <f t="shared" ref="AH134" si="80">IF(AI134&lt;&gt;"",POWER(10,AI134/10),"")</f>
        <v/>
      </c>
      <c r="AI134" s="162" t="str">
        <f t="shared" si="67"/>
        <v/>
      </c>
      <c r="AJ134" s="142"/>
      <c r="AK134" s="171"/>
      <c r="AL134" s="171"/>
    </row>
    <row r="135" spans="1:38" x14ac:dyDescent="0.2">
      <c r="A135" s="163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</row>
    <row r="136" spans="1:38" x14ac:dyDescent="0.2">
      <c r="A136" s="238" t="s">
        <v>44</v>
      </c>
      <c r="B136" s="238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</row>
    <row r="137" spans="1:38" x14ac:dyDescent="0.2">
      <c r="A137" s="129" t="s">
        <v>43</v>
      </c>
      <c r="B137" s="164" t="str">
        <f>IF('Partner adatok'!B57&lt;&gt;0,'Partner adatok'!B57,"")</f>
        <v>Budapest,</v>
      </c>
      <c r="C137" s="237" t="str">
        <f>IF('Partner adatok'!C57&lt;&gt;0,'Partner adatok'!C57,"")</f>
        <v>dátum</v>
      </c>
      <c r="D137" s="237"/>
    </row>
    <row r="138" spans="1:38" hidden="1" x14ac:dyDescent="0.2"/>
    <row r="139" spans="1:38" hidden="1" x14ac:dyDescent="0.2"/>
    <row r="140" spans="1:38" hidden="1" x14ac:dyDescent="0.2"/>
    <row r="141" spans="1:38" hidden="1" x14ac:dyDescent="0.2"/>
    <row r="142" spans="1:38" hidden="1" x14ac:dyDescent="0.2"/>
    <row r="143" spans="1:38" hidden="1" x14ac:dyDescent="0.2"/>
    <row r="144" spans="1:38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</sheetData>
  <sheetProtection password="C143" sheet="1" formatCells="0" formatColumns="0" formatRows="0" insertRows="0" deleteRows="0" autoFilter="0"/>
  <mergeCells count="8">
    <mergeCell ref="AB2:AL2"/>
    <mergeCell ref="AK3:AL3"/>
    <mergeCell ref="C2:H2"/>
    <mergeCell ref="C137:D137"/>
    <mergeCell ref="A136:B136"/>
    <mergeCell ref="C136:N136"/>
    <mergeCell ref="AB3:AB4"/>
    <mergeCell ref="AC3:AJ3"/>
  </mergeCells>
  <conditionalFormatting sqref="AB5:AL134">
    <cfRule type="expression" dxfId="20" priority="18">
      <formula>AND($D5&lt;&gt;"",OR($D5="MA",$D5="AM",$D5="MO"))</formula>
    </cfRule>
  </conditionalFormatting>
  <conditionalFormatting sqref="B5:B130">
    <cfRule type="expression" dxfId="19" priority="15">
      <formula>OR(B5="Hívójel",B5="Állomásnév",B5="Fix állomás")</formula>
    </cfRule>
  </conditionalFormatting>
  <conditionalFormatting sqref="C137:D137">
    <cfRule type="expression" dxfId="18" priority="13">
      <formula>AND($C$137&lt;&gt;"",TODAY()-$C$137&gt;20)</formula>
    </cfRule>
  </conditionalFormatting>
  <conditionalFormatting sqref="J5:J134">
    <cfRule type="expression" dxfId="17" priority="12">
      <formula>$J5="Kérem válasszon!"</formula>
    </cfRule>
  </conditionalFormatting>
  <conditionalFormatting sqref="C5:C110">
    <cfRule type="expression" dxfId="16" priority="10">
      <formula>AND($B5&lt;&gt;"",OR($B5&lt;&gt;"Hívójel",$B5&lt;&gt;"Hívónév"),$C5="Kérem válassza ki!")</formula>
    </cfRule>
  </conditionalFormatting>
  <conditionalFormatting sqref="K5:K110">
    <cfRule type="expression" dxfId="15" priority="9">
      <formula>$K5="Kérem válassza ki!"</formula>
    </cfRule>
  </conditionalFormatting>
  <conditionalFormatting sqref="L5:L110">
    <cfRule type="expression" dxfId="14" priority="8">
      <formula>$L5="Kérem válassza ki!"</formula>
    </cfRule>
  </conditionalFormatting>
  <conditionalFormatting sqref="P5:AA5 P6:R110 X6:AA110 S6:W134">
    <cfRule type="expression" dxfId="13" priority="7">
      <formula>P5&lt;&gt;""</formula>
    </cfRule>
  </conditionalFormatting>
  <conditionalFormatting sqref="G5:G136 G138:G200">
    <cfRule type="expression" dxfId="12" priority="6">
      <formula>AND($B5&lt;&gt;"",OR($B5&lt;&gt;"Hívójel",$B5&lt;&gt;"Hívónév"),$C5&lt;&gt;"Kérem válassza ki!",$G5="")</formula>
    </cfRule>
  </conditionalFormatting>
  <conditionalFormatting sqref="B5">
    <cfRule type="expression" dxfId="11" priority="5">
      <formula>$B$5=""</formula>
    </cfRule>
  </conditionalFormatting>
  <conditionalFormatting sqref="B6:B200">
    <cfRule type="expression" dxfId="10" priority="4">
      <formula>AND($B5&lt;&gt;"",$B5&lt;&gt;"Hívójel",$B5&lt;&gt;"Hívónév",$G5&lt;&gt;"",$M5&lt;&gt;"",$B6="")</formula>
    </cfRule>
  </conditionalFormatting>
  <conditionalFormatting sqref="B137:D137">
    <cfRule type="expression" dxfId="9" priority="3">
      <formula>$C$137="dátum"</formula>
    </cfRule>
  </conditionalFormatting>
  <conditionalFormatting sqref="AJ5:AK134">
    <cfRule type="expression" dxfId="8" priority="2">
      <formula>AND($D5&lt;&gt;"",OR($D5="MA",$D5="AM",$D5="MO"))</formula>
    </cfRule>
  </conditionalFormatting>
  <conditionalFormatting sqref="AB5:AB134">
    <cfRule type="expression" dxfId="7" priority="1">
      <formula>AND($B5&lt;&gt;"",$K5&lt;&gt;"Adó-vevő")</formula>
    </cfRule>
  </conditionalFormatting>
  <dataValidations count="14">
    <dataValidation type="list" allowBlank="1" showInputMessage="1" showErrorMessage="1" sqref="C5:C134">
      <formula1>Változás3</formula1>
    </dataValidation>
    <dataValidation type="list" allowBlank="1" showInputMessage="1" showErrorMessage="1" sqref="E5:E134">
      <formula1>"Üzemelő,Tartalék"</formula1>
    </dataValidation>
    <dataValidation type="list" allowBlank="1" sqref="N5:N134">
      <formula1>MASávok</formula1>
    </dataValidation>
    <dataValidation type="list" allowBlank="1" sqref="O5:O134 Q5:Q134 W5:W134 Z5:Z134 T5:T134">
      <formula1>Adásmódok</formula1>
    </dataValidation>
    <dataValidation type="date" allowBlank="1" sqref="F5:F134">
      <formula1>29221</formula1>
      <formula2>46022</formula2>
    </dataValidation>
    <dataValidation type="list" allowBlank="1" showInputMessage="1" showErrorMessage="1" sqref="B5:B134">
      <formula1>Hívójelek</formula1>
    </dataValidation>
    <dataValidation type="list" allowBlank="1" sqref="H5:H134">
      <formula1>Gyártók</formula1>
    </dataValidation>
    <dataValidation type="list" allowBlank="1" showInputMessage="1" showErrorMessage="1" sqref="K5:K134">
      <formula1>Kategor1</formula1>
    </dataValidation>
    <dataValidation type="list" allowBlank="1" showInputMessage="1" showErrorMessage="1" sqref="L5:L134">
      <formula1>rendeltetés</formula1>
    </dataValidation>
    <dataValidation type="list" allowBlank="1" sqref="G5:G134">
      <formula1>Tipus1</formula1>
    </dataValidation>
    <dataValidation type="list" allowBlank="1" showInputMessage="1" showErrorMessage="1" sqref="J5:J134">
      <formula1>Telepítés</formula1>
    </dataValidation>
    <dataValidation type="whole" allowBlank="1" showInputMessage="1" showErrorMessage="1" sqref="AE5:AE134">
      <formula1>1</formula1>
      <formula2>110</formula2>
    </dataValidation>
    <dataValidation type="decimal" allowBlank="1" showInputMessage="1" showErrorMessage="1" sqref="AF5:AF134">
      <formula1>-10</formula1>
      <formula2>65</formula2>
    </dataValidation>
    <dataValidation type="list" allowBlank="1" showInputMessage="1" showErrorMessage="1" sqref="D5:D134">
      <formula1>"MA,MO,AM,FA,FD,FG,AL"</formula1>
    </dataValidation>
  </dataValidations>
  <pageMargins left="0.70866141732283472" right="0.70866141732283472" top="1.1417322834645669" bottom="0.74803149606299213" header="0.31496062992125984" footer="0.31496062992125984"/>
  <pageSetup paperSize="8" scale="40" orientation="landscape" r:id="rId1"/>
  <headerFooter>
    <oddHeader>&amp;L&amp;G</oddHeader>
    <oddFooter>&amp;R......................................
aláírás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M130"/>
  <sheetViews>
    <sheetView topLeftCell="A35" workbookViewId="0">
      <selection activeCell="B46" sqref="B46:B130"/>
    </sheetView>
  </sheetViews>
  <sheetFormatPr defaultRowHeight="12.75" x14ac:dyDescent="0.2"/>
  <cols>
    <col min="1" max="2" width="16.33203125" customWidth="1"/>
    <col min="3" max="3" width="49.5" bestFit="1" customWidth="1"/>
    <col min="4" max="4" width="17.6640625" bestFit="1" customWidth="1"/>
    <col min="5" max="5" width="17" customWidth="1"/>
    <col min="6" max="6" width="22.6640625" customWidth="1"/>
    <col min="7" max="7" width="31.83203125" customWidth="1"/>
    <col min="13" max="13" width="28.83203125" bestFit="1" customWidth="1"/>
  </cols>
  <sheetData>
    <row r="1" spans="1:13" x14ac:dyDescent="0.2">
      <c r="A1" t="s">
        <v>574</v>
      </c>
      <c r="C1" s="39"/>
      <c r="D1" s="39"/>
      <c r="F1" s="23" t="s">
        <v>523</v>
      </c>
      <c r="G1" s="23" t="s">
        <v>524</v>
      </c>
      <c r="M1" s="34" t="s">
        <v>615</v>
      </c>
    </row>
    <row r="2" spans="1:13" x14ac:dyDescent="0.2">
      <c r="A2" s="39" t="s">
        <v>628</v>
      </c>
      <c r="C2" s="39" t="s">
        <v>628</v>
      </c>
      <c r="D2" s="39" t="s">
        <v>628</v>
      </c>
      <c r="E2" s="31"/>
      <c r="F2" s="20" t="s">
        <v>525</v>
      </c>
      <c r="G2" s="4" t="s">
        <v>526</v>
      </c>
      <c r="M2" s="14" t="s">
        <v>169</v>
      </c>
    </row>
    <row r="3" spans="1:13" ht="13.5" thickBot="1" x14ac:dyDescent="0.25">
      <c r="A3" s="39" t="s">
        <v>575</v>
      </c>
      <c r="B3" s="31"/>
      <c r="C3" s="38" t="s">
        <v>63</v>
      </c>
      <c r="D3" s="28" t="s">
        <v>575</v>
      </c>
      <c r="E3" s="31"/>
      <c r="F3" s="20" t="s">
        <v>528</v>
      </c>
      <c r="G3" s="4" t="s">
        <v>529</v>
      </c>
      <c r="I3" t="s">
        <v>24</v>
      </c>
      <c r="M3" s="14" t="s">
        <v>143</v>
      </c>
    </row>
    <row r="4" spans="1:13" ht="13.5" thickBot="1" x14ac:dyDescent="0.25">
      <c r="A4" s="28" t="s">
        <v>579</v>
      </c>
      <c r="B4" s="31"/>
      <c r="C4" s="1" t="s">
        <v>86</v>
      </c>
      <c r="D4" s="28" t="s">
        <v>576</v>
      </c>
      <c r="E4" s="31"/>
      <c r="F4" s="20" t="s">
        <v>530</v>
      </c>
      <c r="G4" s="4" t="s">
        <v>531</v>
      </c>
      <c r="M4" s="14" t="s">
        <v>152</v>
      </c>
    </row>
    <row r="5" spans="1:13" ht="13.5" thickBot="1" x14ac:dyDescent="0.25">
      <c r="A5" s="28" t="s">
        <v>577</v>
      </c>
      <c r="B5" s="31"/>
      <c r="C5" s="24" t="s">
        <v>581</v>
      </c>
      <c r="D5" s="28" t="s">
        <v>576</v>
      </c>
      <c r="E5" s="31"/>
      <c r="F5" s="20" t="s">
        <v>532</v>
      </c>
      <c r="G5" s="4" t="s">
        <v>533</v>
      </c>
      <c r="M5" s="11" t="s">
        <v>301</v>
      </c>
    </row>
    <row r="6" spans="1:13" ht="13.5" thickBot="1" x14ac:dyDescent="0.25">
      <c r="A6" s="28" t="s">
        <v>576</v>
      </c>
      <c r="C6" s="4" t="s">
        <v>284</v>
      </c>
      <c r="D6" s="28" t="s">
        <v>576</v>
      </c>
      <c r="E6" s="31"/>
      <c r="F6" s="20" t="s">
        <v>535</v>
      </c>
      <c r="G6" s="4"/>
      <c r="M6" s="14" t="s">
        <v>177</v>
      </c>
    </row>
    <row r="7" spans="1:13" ht="13.5" thickBot="1" x14ac:dyDescent="0.25">
      <c r="C7" s="1" t="s">
        <v>536</v>
      </c>
      <c r="D7" s="28" t="s">
        <v>577</v>
      </c>
      <c r="E7" s="31"/>
      <c r="F7" s="20" t="s">
        <v>537</v>
      </c>
      <c r="G7" s="4" t="s">
        <v>538</v>
      </c>
      <c r="M7" s="14" t="s">
        <v>450</v>
      </c>
    </row>
    <row r="8" spans="1:13" ht="13.5" thickBot="1" x14ac:dyDescent="0.25">
      <c r="B8" s="13"/>
      <c r="C8" s="1" t="s">
        <v>349</v>
      </c>
      <c r="D8" s="27" t="s">
        <v>576</v>
      </c>
      <c r="E8" s="31"/>
      <c r="F8" s="20" t="s">
        <v>540</v>
      </c>
      <c r="G8" s="4" t="s">
        <v>541</v>
      </c>
      <c r="M8" s="14" t="s">
        <v>157</v>
      </c>
    </row>
    <row r="9" spans="1:13" ht="13.5" thickBot="1" x14ac:dyDescent="0.25">
      <c r="A9" s="13" t="s">
        <v>593</v>
      </c>
      <c r="B9" s="13"/>
      <c r="C9" s="1" t="s">
        <v>98</v>
      </c>
      <c r="D9" s="28" t="s">
        <v>576</v>
      </c>
      <c r="E9" s="31"/>
      <c r="F9" s="20" t="s">
        <v>543</v>
      </c>
      <c r="G9" s="4" t="s">
        <v>544</v>
      </c>
      <c r="M9" s="14" t="s">
        <v>336</v>
      </c>
    </row>
    <row r="10" spans="1:13" ht="13.5" thickBot="1" x14ac:dyDescent="0.25">
      <c r="A10" s="13" t="s">
        <v>45</v>
      </c>
      <c r="B10" s="13"/>
      <c r="C10" s="1" t="s">
        <v>534</v>
      </c>
      <c r="D10" s="28" t="s">
        <v>576</v>
      </c>
      <c r="E10" s="31"/>
      <c r="F10" s="20" t="s">
        <v>545</v>
      </c>
      <c r="G10" s="4"/>
      <c r="M10" s="4" t="s">
        <v>344</v>
      </c>
    </row>
    <row r="11" spans="1:13" ht="13.5" thickBot="1" x14ac:dyDescent="0.25">
      <c r="A11" s="13" t="s">
        <v>592</v>
      </c>
      <c r="B11" s="13"/>
      <c r="C11" s="1" t="s">
        <v>539</v>
      </c>
      <c r="D11" s="28" t="s">
        <v>576</v>
      </c>
      <c r="E11" s="31"/>
      <c r="M11" s="14" t="s">
        <v>96</v>
      </c>
    </row>
    <row r="12" spans="1:13" ht="13.5" thickBot="1" x14ac:dyDescent="0.25">
      <c r="A12" s="13" t="s">
        <v>594</v>
      </c>
      <c r="C12" s="1" t="s">
        <v>542</v>
      </c>
      <c r="D12" s="28" t="s">
        <v>576</v>
      </c>
      <c r="E12" s="31"/>
      <c r="M12" s="14" t="s">
        <v>145</v>
      </c>
    </row>
    <row r="13" spans="1:13" ht="13.5" thickBot="1" x14ac:dyDescent="0.25">
      <c r="A13" s="13" t="s">
        <v>591</v>
      </c>
      <c r="C13" s="1" t="s">
        <v>67</v>
      </c>
      <c r="D13" s="28" t="s">
        <v>576</v>
      </c>
      <c r="E13" s="31"/>
      <c r="M13" s="14" t="s">
        <v>119</v>
      </c>
    </row>
    <row r="14" spans="1:13" ht="13.5" thickBot="1" x14ac:dyDescent="0.25">
      <c r="C14" s="1" t="s">
        <v>249</v>
      </c>
      <c r="D14" s="28" t="s">
        <v>576</v>
      </c>
      <c r="E14" s="31"/>
      <c r="M14" s="4" t="s">
        <v>353</v>
      </c>
    </row>
    <row r="15" spans="1:13" ht="13.5" thickBot="1" x14ac:dyDescent="0.25">
      <c r="C15" s="1" t="s">
        <v>546</v>
      </c>
      <c r="D15" s="28" t="s">
        <v>578</v>
      </c>
      <c r="E15" s="31"/>
      <c r="M15" s="4" t="s">
        <v>84</v>
      </c>
    </row>
    <row r="16" spans="1:13" ht="13.5" thickBot="1" x14ac:dyDescent="0.25">
      <c r="C16" s="1" t="s">
        <v>297</v>
      </c>
      <c r="D16" s="28" t="s">
        <v>576</v>
      </c>
      <c r="E16" s="31"/>
      <c r="M16" s="14" t="s">
        <v>127</v>
      </c>
    </row>
    <row r="17" spans="1:13" ht="13.5" thickBot="1" x14ac:dyDescent="0.25">
      <c r="C17" s="1" t="s">
        <v>547</v>
      </c>
      <c r="D17" s="28" t="s">
        <v>576</v>
      </c>
      <c r="E17" s="31"/>
      <c r="M17" s="14" t="s">
        <v>117</v>
      </c>
    </row>
    <row r="18" spans="1:13" ht="13.5" thickBot="1" x14ac:dyDescent="0.25">
      <c r="C18" s="24" t="s">
        <v>580</v>
      </c>
      <c r="D18" s="28" t="s">
        <v>576</v>
      </c>
      <c r="E18" s="31"/>
      <c r="F18" s="20" t="s">
        <v>29</v>
      </c>
      <c r="G18" s="20" t="s">
        <v>524</v>
      </c>
      <c r="M18" s="14" t="s">
        <v>321</v>
      </c>
    </row>
    <row r="19" spans="1:13" ht="13.5" thickBot="1" x14ac:dyDescent="0.25">
      <c r="C19" s="1" t="s">
        <v>360</v>
      </c>
      <c r="D19" s="28" t="s">
        <v>576</v>
      </c>
      <c r="E19" s="31"/>
      <c r="F19" s="20" t="s">
        <v>548</v>
      </c>
      <c r="G19" s="25" t="s">
        <v>549</v>
      </c>
      <c r="M19" s="14" t="s">
        <v>179</v>
      </c>
    </row>
    <row r="20" spans="1:13" ht="13.5" thickBot="1" x14ac:dyDescent="0.25">
      <c r="A20" t="s">
        <v>585</v>
      </c>
      <c r="C20" s="24" t="s">
        <v>554</v>
      </c>
      <c r="D20" s="28" t="s">
        <v>576</v>
      </c>
      <c r="E20" s="31"/>
      <c r="F20" s="20" t="s">
        <v>550</v>
      </c>
      <c r="G20" s="25" t="s">
        <v>551</v>
      </c>
      <c r="M20" s="14" t="s">
        <v>226</v>
      </c>
    </row>
    <row r="21" spans="1:13" ht="13.5" thickBot="1" x14ac:dyDescent="0.25">
      <c r="A21" t="s">
        <v>628</v>
      </c>
      <c r="C21" s="1" t="s">
        <v>92</v>
      </c>
      <c r="D21" s="28" t="s">
        <v>576</v>
      </c>
      <c r="E21" s="31"/>
      <c r="F21" s="20" t="s">
        <v>126</v>
      </c>
      <c r="G21" s="25" t="s">
        <v>553</v>
      </c>
      <c r="M21" s="14" t="s">
        <v>136</v>
      </c>
    </row>
    <row r="22" spans="1:13" ht="13.5" thickBot="1" x14ac:dyDescent="0.25">
      <c r="A22" t="s">
        <v>582</v>
      </c>
      <c r="C22" s="1" t="s">
        <v>557</v>
      </c>
      <c r="D22" s="28" t="s">
        <v>577</v>
      </c>
      <c r="E22" s="31"/>
      <c r="F22" s="20" t="s">
        <v>555</v>
      </c>
      <c r="G22" s="2" t="s">
        <v>527</v>
      </c>
      <c r="M22" s="14" t="s">
        <v>269</v>
      </c>
    </row>
    <row r="23" spans="1:13" ht="13.5" thickBot="1" x14ac:dyDescent="0.25">
      <c r="A23" t="s">
        <v>618</v>
      </c>
      <c r="C23" s="1" t="s">
        <v>559</v>
      </c>
      <c r="D23" s="28" t="s">
        <v>576</v>
      </c>
      <c r="E23" s="31"/>
      <c r="F23" s="20" t="s">
        <v>556</v>
      </c>
      <c r="G23" s="2" t="s">
        <v>92</v>
      </c>
      <c r="M23" s="14" t="s">
        <v>159</v>
      </c>
    </row>
    <row r="24" spans="1:13" ht="13.5" thickBot="1" x14ac:dyDescent="0.25">
      <c r="A24" t="s">
        <v>583</v>
      </c>
      <c r="C24" s="1" t="s">
        <v>324</v>
      </c>
      <c r="D24" s="28" t="s">
        <v>576</v>
      </c>
      <c r="E24" s="31"/>
      <c r="F24" s="20" t="s">
        <v>558</v>
      </c>
      <c r="G24" s="24" t="s">
        <v>552</v>
      </c>
      <c r="M24" s="14" t="s">
        <v>339</v>
      </c>
    </row>
    <row r="25" spans="1:13" ht="13.5" thickBot="1" x14ac:dyDescent="0.25">
      <c r="A25" t="s">
        <v>584</v>
      </c>
      <c r="C25" s="1" t="s">
        <v>264</v>
      </c>
      <c r="D25" s="28" t="s">
        <v>576</v>
      </c>
      <c r="E25" s="31"/>
      <c r="F25" s="35" t="s">
        <v>617</v>
      </c>
      <c r="G25" s="2" t="s">
        <v>86</v>
      </c>
      <c r="M25" s="14" t="s">
        <v>146</v>
      </c>
    </row>
    <row r="26" spans="1:13" ht="13.5" thickBot="1" x14ac:dyDescent="0.25">
      <c r="C26" s="4" t="s">
        <v>564</v>
      </c>
      <c r="D26" s="28" t="s">
        <v>577</v>
      </c>
      <c r="E26" s="31"/>
      <c r="F26" s="20" t="s">
        <v>372</v>
      </c>
      <c r="G26" s="26" t="s">
        <v>560</v>
      </c>
      <c r="M26" s="14" t="s">
        <v>99</v>
      </c>
    </row>
    <row r="27" spans="1:13" ht="13.5" thickBot="1" x14ac:dyDescent="0.25">
      <c r="C27" s="1" t="s">
        <v>565</v>
      </c>
      <c r="D27" s="28" t="s">
        <v>576</v>
      </c>
      <c r="E27" s="31"/>
      <c r="F27" s="20" t="s">
        <v>561</v>
      </c>
      <c r="G27" s="1" t="s">
        <v>185</v>
      </c>
      <c r="M27" s="14" t="s">
        <v>139</v>
      </c>
    </row>
    <row r="28" spans="1:13" ht="13.5" thickBot="1" x14ac:dyDescent="0.25">
      <c r="C28" s="1" t="s">
        <v>255</v>
      </c>
      <c r="D28" s="28" t="s">
        <v>576</v>
      </c>
      <c r="E28" s="31"/>
      <c r="F28" s="20" t="s">
        <v>562</v>
      </c>
      <c r="G28" s="25" t="s">
        <v>563</v>
      </c>
      <c r="M28" s="14" t="s">
        <v>138</v>
      </c>
    </row>
    <row r="29" spans="1:13" ht="13.5" thickBot="1" x14ac:dyDescent="0.25">
      <c r="A29" t="s">
        <v>586</v>
      </c>
      <c r="C29" s="1" t="s">
        <v>566</v>
      </c>
      <c r="D29" s="28" t="s">
        <v>576</v>
      </c>
      <c r="E29" s="31"/>
      <c r="M29" s="14" t="s">
        <v>371</v>
      </c>
    </row>
    <row r="30" spans="1:13" ht="13.5" thickBot="1" x14ac:dyDescent="0.25">
      <c r="A30" t="s">
        <v>590</v>
      </c>
      <c r="C30" s="24" t="s">
        <v>567</v>
      </c>
      <c r="D30" s="28" t="s">
        <v>576</v>
      </c>
      <c r="E30" s="31"/>
      <c r="M30" s="11" t="s">
        <v>202</v>
      </c>
    </row>
    <row r="31" spans="1:13" ht="13.5" thickBot="1" x14ac:dyDescent="0.25">
      <c r="A31" t="s">
        <v>587</v>
      </c>
      <c r="C31" s="1" t="s">
        <v>568</v>
      </c>
      <c r="D31" s="28" t="s">
        <v>576</v>
      </c>
      <c r="E31" s="31"/>
      <c r="M31" s="14" t="s">
        <v>392</v>
      </c>
    </row>
    <row r="32" spans="1:13" ht="13.5" thickBot="1" x14ac:dyDescent="0.25">
      <c r="A32" t="s">
        <v>588</v>
      </c>
      <c r="C32" s="1" t="s">
        <v>569</v>
      </c>
      <c r="D32" s="28" t="s">
        <v>576</v>
      </c>
      <c r="E32" s="31"/>
      <c r="M32" s="14" t="s">
        <v>68</v>
      </c>
    </row>
    <row r="33" spans="1:13" ht="13.5" thickBot="1" x14ac:dyDescent="0.25">
      <c r="A33" t="s">
        <v>589</v>
      </c>
      <c r="C33" s="1" t="s">
        <v>527</v>
      </c>
      <c r="D33" s="28" t="s">
        <v>576</v>
      </c>
      <c r="M33" s="14" t="s">
        <v>233</v>
      </c>
    </row>
    <row r="34" spans="1:13" ht="13.5" thickBot="1" x14ac:dyDescent="0.25">
      <c r="C34" s="2" t="s">
        <v>570</v>
      </c>
      <c r="D34" s="28" t="s">
        <v>576</v>
      </c>
      <c r="E34" s="31"/>
      <c r="G34" s="39" t="s">
        <v>628</v>
      </c>
      <c r="M34" s="12" t="s">
        <v>289</v>
      </c>
    </row>
    <row r="35" spans="1:13" ht="13.5" thickBot="1" x14ac:dyDescent="0.25">
      <c r="C35" s="29" t="s">
        <v>571</v>
      </c>
      <c r="D35" s="28" t="s">
        <v>576</v>
      </c>
      <c r="E35" s="31"/>
      <c r="G35" s="39" t="s">
        <v>742</v>
      </c>
      <c r="M35" s="14" t="s">
        <v>251</v>
      </c>
    </row>
    <row r="36" spans="1:13" ht="13.5" thickBot="1" x14ac:dyDescent="0.25">
      <c r="C36" s="30" t="s">
        <v>131</v>
      </c>
      <c r="D36" s="28" t="s">
        <v>576</v>
      </c>
      <c r="E36" s="31"/>
      <c r="G36" t="s">
        <v>721</v>
      </c>
      <c r="M36" s="14" t="s">
        <v>71</v>
      </c>
    </row>
    <row r="37" spans="1:13" ht="13.5" thickBot="1" x14ac:dyDescent="0.25">
      <c r="C37" s="30" t="s">
        <v>572</v>
      </c>
      <c r="D37" s="28" t="s">
        <v>576</v>
      </c>
      <c r="E37" s="31"/>
      <c r="G37" t="s">
        <v>722</v>
      </c>
      <c r="M37" s="4" t="s">
        <v>256</v>
      </c>
    </row>
    <row r="38" spans="1:13" ht="13.5" thickBot="1" x14ac:dyDescent="0.25">
      <c r="C38" s="30" t="s">
        <v>573</v>
      </c>
      <c r="D38" s="28" t="s">
        <v>575</v>
      </c>
      <c r="E38" s="31"/>
      <c r="G38" t="s">
        <v>723</v>
      </c>
      <c r="M38" s="14" t="s">
        <v>365</v>
      </c>
    </row>
    <row r="39" spans="1:13" ht="13.5" thickBot="1" x14ac:dyDescent="0.25">
      <c r="C39" s="1" t="s">
        <v>64</v>
      </c>
      <c r="D39" s="28" t="s">
        <v>577</v>
      </c>
      <c r="E39" s="31"/>
      <c r="G39" t="s">
        <v>724</v>
      </c>
      <c r="M39" s="14" t="s">
        <v>93</v>
      </c>
    </row>
    <row r="40" spans="1:13" ht="13.5" thickBot="1" x14ac:dyDescent="0.25">
      <c r="C40" s="1" t="s">
        <v>185</v>
      </c>
      <c r="D40" s="28" t="s">
        <v>576</v>
      </c>
      <c r="E40" s="31"/>
      <c r="G40" t="s">
        <v>725</v>
      </c>
      <c r="M40" s="14" t="s">
        <v>383</v>
      </c>
    </row>
    <row r="41" spans="1:13" x14ac:dyDescent="0.2">
      <c r="C41" s="31"/>
      <c r="D41" s="31"/>
      <c r="E41" s="31"/>
      <c r="G41" t="s">
        <v>726</v>
      </c>
      <c r="M41" s="11" t="s">
        <v>291</v>
      </c>
    </row>
    <row r="42" spans="1:13" x14ac:dyDescent="0.2">
      <c r="C42" s="32"/>
      <c r="D42" s="32"/>
      <c r="E42" s="31"/>
      <c r="G42" t="s">
        <v>727</v>
      </c>
      <c r="M42" s="14" t="s">
        <v>129</v>
      </c>
    </row>
    <row r="43" spans="1:13" x14ac:dyDescent="0.2">
      <c r="C43" s="32"/>
      <c r="D43" s="32"/>
      <c r="E43" s="31"/>
      <c r="G43" t="s">
        <v>728</v>
      </c>
      <c r="M43" s="14" t="s">
        <v>303</v>
      </c>
    </row>
    <row r="44" spans="1:13" x14ac:dyDescent="0.2">
      <c r="E44" s="31"/>
      <c r="G44" t="s">
        <v>729</v>
      </c>
      <c r="M44" s="14" t="s">
        <v>62</v>
      </c>
    </row>
    <row r="45" spans="1:13" x14ac:dyDescent="0.2">
      <c r="E45" s="32"/>
      <c r="M45" s="11" t="s">
        <v>65</v>
      </c>
    </row>
    <row r="46" spans="1:13" x14ac:dyDescent="0.2">
      <c r="B46" s="49" t="str">
        <f>IF(AND('Jármű vagy telephely adatok'!B3&lt;&gt;"Hívójel",'Jármű vagy telephely adatok'!B3&lt;&gt;"Állomásnév",'Jármű vagy telephely adatok'!B3&lt;&gt;"",'Jármű vagy telephely adatok'!A3&lt;&gt;"Kelt:"),'Jármű vagy telephely adatok'!B3&amp;"; ","")</f>
        <v/>
      </c>
      <c r="E46" s="32"/>
      <c r="M46" s="11" t="s">
        <v>306</v>
      </c>
    </row>
    <row r="47" spans="1:13" x14ac:dyDescent="0.2">
      <c r="B47" s="49" t="str">
        <f>IF(AND('Jármű vagy telephely adatok'!B4&lt;&gt;"Hívójel",'Jármű vagy telephely adatok'!B4&lt;&gt;"Állomásnév",'Jármű vagy telephely adatok'!B4&lt;&gt;"",'Jármű vagy telephely adatok'!A4&lt;&gt;"Kelt:"),'Jármű vagy telephely adatok'!B4&amp;"; ","")</f>
        <v/>
      </c>
      <c r="M47" s="14" t="s">
        <v>81</v>
      </c>
    </row>
    <row r="48" spans="1:13" x14ac:dyDescent="0.2">
      <c r="B48" s="49" t="str">
        <f>IF(AND('Jármű vagy telephely adatok'!B5&lt;&gt;"Hívójel",'Jármű vagy telephely adatok'!B5&lt;&gt;"Állomásnév",'Jármű vagy telephely adatok'!B5&lt;&gt;"",'Jármű vagy telephely adatok'!A5&lt;&gt;"Kelt:"),'Jármű vagy telephely adatok'!B5&amp;"; ","")</f>
        <v/>
      </c>
      <c r="M48" s="9" t="s">
        <v>413</v>
      </c>
    </row>
    <row r="49" spans="1:13" x14ac:dyDescent="0.2">
      <c r="A49" s="39"/>
      <c r="B49" s="49" t="str">
        <f>IF(AND('Jármű vagy telephely adatok'!B6&lt;&gt;"Hívójel",'Jármű vagy telephely adatok'!B6&lt;&gt;"Állomásnév",'Jármű vagy telephely adatok'!B6&lt;&gt;"",'Jármű vagy telephely adatok'!A6&lt;&gt;"Kelt:"),'Jármű vagy telephely adatok'!B6&amp;"; ","")</f>
        <v/>
      </c>
      <c r="C49" s="33"/>
      <c r="M49" s="14" t="s">
        <v>79</v>
      </c>
    </row>
    <row r="50" spans="1:13" x14ac:dyDescent="0.2">
      <c r="A50" s="39"/>
      <c r="B50" s="49" t="str">
        <f>IF(AND('Jármű vagy telephely adatok'!B7&lt;&gt;"Hívójel",'Jármű vagy telephely adatok'!B7&lt;&gt;"Állomásnév",'Jármű vagy telephely adatok'!B7&lt;&gt;"",'Jármű vagy telephely adatok'!A7&lt;&gt;"Kelt:"),'Jármű vagy telephely adatok'!B7&amp;"; ","")</f>
        <v/>
      </c>
      <c r="C50" s="33"/>
      <c r="E50" s="39"/>
      <c r="M50" s="14" t="s">
        <v>368</v>
      </c>
    </row>
    <row r="51" spans="1:13" x14ac:dyDescent="0.2">
      <c r="A51" s="39"/>
      <c r="B51" s="49" t="str">
        <f>IF(AND('Jármű vagy telephely adatok'!B8&lt;&gt;"Hívójel",'Jármű vagy telephely adatok'!B8&lt;&gt;"Állomásnév",'Jármű vagy telephely adatok'!B8&lt;&gt;"",'Jármű vagy telephely adatok'!A8&lt;&gt;"Kelt:"),'Jármű vagy telephely adatok'!B8&amp;"; ","")</f>
        <v/>
      </c>
      <c r="C51" s="33"/>
      <c r="E51" s="39"/>
      <c r="M51" s="14" t="s">
        <v>109</v>
      </c>
    </row>
    <row r="52" spans="1:13" x14ac:dyDescent="0.2">
      <c r="A52" s="39"/>
      <c r="B52" s="49" t="str">
        <f>IF(AND('Jármű vagy telephely adatok'!B9&lt;&gt;"Hívójel",'Jármű vagy telephely adatok'!B9&lt;&gt;"Állomásnév",'Jármű vagy telephely adatok'!B9&lt;&gt;"",'Jármű vagy telephely adatok'!A9&lt;&gt;"Kelt:"),'Jármű vagy telephely adatok'!B9&amp;"; ","")</f>
        <v/>
      </c>
      <c r="C52" s="50" t="str">
        <f>B46&amp;B47&amp;B48&amp;B49&amp;B50&amp;B51&amp;B52&amp;B53&amp;B54&amp;B55&amp;B56&amp;B57&amp;B58&amp;B59&amp;B60&amp;B61&amp;B62&amp;B63&amp;B64&amp;B65&amp;B66&amp;B67&amp;B68&amp;B69&amp;B70&amp;B71&amp;B72&amp;B73&amp;B74&amp;B75&amp;B76&amp;B77&amp;B78&amp;B79&amp;B80&amp;B81&amp;B82&amp;B83&amp;B84&amp;B85&amp;B86&amp;B87&amp;B88&amp;B89&amp;B90&amp;B91&amp;B92&amp;B93&amp;B94&amp;B95&amp;B96&amp;B97&amp;B98&amp;B99&amp;B100&amp;B101&amp;B102&amp;B103&amp;B104&amp;B105&amp;B106&amp;B107&amp;B108&amp;B109&amp;B110</f>
        <v/>
      </c>
      <c r="E52" s="39"/>
      <c r="M52" s="14" t="s">
        <v>271</v>
      </c>
    </row>
    <row r="53" spans="1:13" x14ac:dyDescent="0.2">
      <c r="A53" s="39"/>
      <c r="B53" s="49" t="str">
        <f>IF(AND('Jármű vagy telephely adatok'!B10&lt;&gt;"Hívójel",'Jármű vagy telephely adatok'!B10&lt;&gt;"Állomásnév",'Jármű vagy telephely adatok'!B10&lt;&gt;"",'Jármű vagy telephely adatok'!A10&lt;&gt;"Kelt:"),'Jármű vagy telephely adatok'!B10&amp;"; ","")</f>
        <v/>
      </c>
      <c r="E53" s="39"/>
      <c r="M53" s="14" t="s">
        <v>454</v>
      </c>
    </row>
    <row r="54" spans="1:13" x14ac:dyDescent="0.2">
      <c r="A54" s="39"/>
      <c r="B54" s="49" t="str">
        <f>IF(AND('Jármű vagy telephely adatok'!B11&lt;&gt;"Hívójel",'Jármű vagy telephely adatok'!B11&lt;&gt;"Állomásnév",'Jármű vagy telephely adatok'!B11&lt;&gt;"",'Jármű vagy telephely adatok'!A11&lt;&gt;"Kelt:"),'Jármű vagy telephely adatok'!B11&amp;"; ","")</f>
        <v/>
      </c>
      <c r="E54" s="39"/>
      <c r="M54" s="11" t="s">
        <v>445</v>
      </c>
    </row>
    <row r="55" spans="1:13" x14ac:dyDescent="0.2">
      <c r="A55" s="39"/>
      <c r="B55" s="49" t="str">
        <f>IF(AND('Jármű vagy telephely adatok'!B12&lt;&gt;"Hívójel",'Jármű vagy telephely adatok'!B12&lt;&gt;"Állomásnév",'Jármű vagy telephely adatok'!B12&lt;&gt;"",'Jármű vagy telephely adatok'!A12&lt;&gt;"Kelt:"),'Jármű vagy telephely adatok'!B12&amp;"; ","")</f>
        <v/>
      </c>
      <c r="E55" s="39"/>
      <c r="M55" s="11" t="s">
        <v>181</v>
      </c>
    </row>
    <row r="56" spans="1:13" x14ac:dyDescent="0.2">
      <c r="A56" s="39"/>
      <c r="B56" s="49" t="str">
        <f>IF(AND('Jármű vagy telephely adatok'!B13&lt;&gt;"Hívójel",'Jármű vagy telephely adatok'!B13&lt;&gt;"Állomásnév",'Jármű vagy telephely adatok'!B13&lt;&gt;"",'Jármű vagy telephely adatok'!A13&lt;&gt;"Kelt:"),'Jármű vagy telephely adatok'!B13&amp;"; ","")</f>
        <v/>
      </c>
      <c r="E56" s="39"/>
      <c r="M56" s="14" t="s">
        <v>396</v>
      </c>
    </row>
    <row r="57" spans="1:13" x14ac:dyDescent="0.2">
      <c r="A57" s="39"/>
      <c r="B57" s="49" t="str">
        <f>IF(AND('Jármű vagy telephely adatok'!B14&lt;&gt;"Hívójel",'Jármű vagy telephely adatok'!B14&lt;&gt;"Állomásnév",'Jármű vagy telephely adatok'!B14&lt;&gt;"",'Jármű vagy telephely adatok'!A14&lt;&gt;"Kelt:"),'Jármű vagy telephely adatok'!B14&amp;"; ","")</f>
        <v/>
      </c>
      <c r="E57" s="39"/>
      <c r="M57" s="14" t="s">
        <v>194</v>
      </c>
    </row>
    <row r="58" spans="1:13" x14ac:dyDescent="0.2">
      <c r="A58" s="39"/>
      <c r="B58" s="49" t="str">
        <f>IF(AND('Jármű vagy telephely adatok'!B15&lt;&gt;"Hívójel",'Jármű vagy telephely adatok'!B15&lt;&gt;"Állomásnév",'Jármű vagy telephely adatok'!B15&lt;&gt;"",'Jármű vagy telephely adatok'!A15&lt;&gt;"Kelt:"),'Jármű vagy telephely adatok'!B15&amp;"; ","")</f>
        <v/>
      </c>
      <c r="E58" s="39"/>
    </row>
    <row r="59" spans="1:13" x14ac:dyDescent="0.2">
      <c r="A59" s="39"/>
      <c r="B59" s="49" t="str">
        <f>IF(AND('Jármű vagy telephely adatok'!B16&lt;&gt;"Hívójel",'Jármű vagy telephely adatok'!B16&lt;&gt;"Állomásnév",'Jármű vagy telephely adatok'!B16&lt;&gt;"",'Jármű vagy telephely adatok'!A16&lt;&gt;"Kelt:"),'Jármű vagy telephely adatok'!B16&amp;"; ","")</f>
        <v/>
      </c>
      <c r="E59" s="39"/>
    </row>
    <row r="60" spans="1:13" x14ac:dyDescent="0.2">
      <c r="A60" s="39"/>
      <c r="B60" s="49" t="str">
        <f>IF(AND('Jármű vagy telephely adatok'!B17&lt;&gt;"Hívójel",'Jármű vagy telephely adatok'!B17&lt;&gt;"Állomásnév",'Jármű vagy telephely adatok'!B17&lt;&gt;"",'Jármű vagy telephely adatok'!A17&lt;&gt;"Kelt:"),'Jármű vagy telephely adatok'!B17&amp;"; ","")</f>
        <v/>
      </c>
      <c r="E60" s="39"/>
    </row>
    <row r="61" spans="1:13" x14ac:dyDescent="0.2">
      <c r="A61" s="39"/>
      <c r="B61" s="49" t="str">
        <f>IF(AND('Jármű vagy telephely adatok'!B18&lt;&gt;"Hívójel",'Jármű vagy telephely adatok'!B18&lt;&gt;"Állomásnév",'Jármű vagy telephely adatok'!B18&lt;&gt;"",'Jármű vagy telephely adatok'!A18&lt;&gt;"Kelt:"),'Jármű vagy telephely adatok'!B18&amp;"; ","")</f>
        <v/>
      </c>
      <c r="E61" s="39"/>
    </row>
    <row r="62" spans="1:13" x14ac:dyDescent="0.2">
      <c r="A62" s="39"/>
      <c r="B62" s="49" t="str">
        <f>IF(AND('Jármű vagy telephely adatok'!B19&lt;&gt;"Hívójel",'Jármű vagy telephely adatok'!B19&lt;&gt;"Állomásnév",'Jármű vagy telephely adatok'!B19&lt;&gt;"",'Jármű vagy telephely adatok'!A19&lt;&gt;"Kelt:"),'Jármű vagy telephely adatok'!B19&amp;"; ","")</f>
        <v/>
      </c>
      <c r="E62" s="39"/>
    </row>
    <row r="63" spans="1:13" x14ac:dyDescent="0.2">
      <c r="A63" s="39"/>
      <c r="B63" s="49" t="str">
        <f>IF(AND('Jármű vagy telephely adatok'!B20&lt;&gt;"Hívójel",'Jármű vagy telephely adatok'!B20&lt;&gt;"Állomásnév",'Jármű vagy telephely adatok'!B20&lt;&gt;"",'Jármű vagy telephely adatok'!A20&lt;&gt;"Kelt:"),'Jármű vagy telephely adatok'!B20&amp;"; ","")</f>
        <v/>
      </c>
      <c r="E63" s="39"/>
    </row>
    <row r="64" spans="1:13" x14ac:dyDescent="0.2">
      <c r="A64" s="39"/>
      <c r="B64" s="49" t="str">
        <f>IF(AND('Jármű vagy telephely adatok'!B21&lt;&gt;"Hívójel",'Jármű vagy telephely adatok'!B21&lt;&gt;"Állomásnév",'Jármű vagy telephely adatok'!B21&lt;&gt;"",'Jármű vagy telephely adatok'!A21&lt;&gt;"Kelt:"),'Jármű vagy telephely adatok'!B21&amp;"; ","")</f>
        <v/>
      </c>
      <c r="E64" s="39"/>
    </row>
    <row r="65" spans="1:5" x14ac:dyDescent="0.2">
      <c r="A65" s="39"/>
      <c r="B65" s="49" t="str">
        <f>IF(AND('Jármű vagy telephely adatok'!B22&lt;&gt;"Hívójel",'Jármű vagy telephely adatok'!B22&lt;&gt;"Állomásnév",'Jármű vagy telephely adatok'!B22&lt;&gt;"",'Jármű vagy telephely adatok'!A22&lt;&gt;"Kelt:"),'Jármű vagy telephely adatok'!B22&amp;"; ","")</f>
        <v/>
      </c>
      <c r="E65" s="39"/>
    </row>
    <row r="66" spans="1:5" x14ac:dyDescent="0.2">
      <c r="A66" s="39"/>
      <c r="B66" s="49" t="str">
        <f>IF(AND('Jármű vagy telephely adatok'!B23&lt;&gt;"Hívójel",'Jármű vagy telephely adatok'!B23&lt;&gt;"Állomásnév",'Jármű vagy telephely adatok'!B23&lt;&gt;"",'Jármű vagy telephely adatok'!A23&lt;&gt;"Kelt:"),'Jármű vagy telephely adatok'!B23&amp;"; ","")</f>
        <v/>
      </c>
      <c r="E66" s="39"/>
    </row>
    <row r="67" spans="1:5" x14ac:dyDescent="0.2">
      <c r="A67" s="39"/>
      <c r="B67" s="49" t="str">
        <f>IF(AND('Jármű vagy telephely adatok'!B24&lt;&gt;"Hívójel",'Jármű vagy telephely adatok'!B24&lt;&gt;"Állomásnév",'Jármű vagy telephely adatok'!B24&lt;&gt;"",'Jármű vagy telephely adatok'!A24&lt;&gt;"Kelt:"),'Jármű vagy telephely adatok'!B24&amp;"; ","")</f>
        <v/>
      </c>
      <c r="E67" s="39"/>
    </row>
    <row r="68" spans="1:5" x14ac:dyDescent="0.2">
      <c r="A68" s="39"/>
      <c r="B68" s="49" t="str">
        <f>IF(AND('Jármű vagy telephely adatok'!B25&lt;&gt;"Hívójel",'Jármű vagy telephely adatok'!B25&lt;&gt;"Állomásnév",'Jármű vagy telephely adatok'!B25&lt;&gt;"",'Jármű vagy telephely adatok'!A25&lt;&gt;"Kelt:"),'Jármű vagy telephely adatok'!B25&amp;"; ","")</f>
        <v/>
      </c>
      <c r="E68" s="39"/>
    </row>
    <row r="69" spans="1:5" x14ac:dyDescent="0.2">
      <c r="A69" s="39"/>
      <c r="B69" s="49" t="str">
        <f>IF(AND('Jármű vagy telephely adatok'!B26&lt;&gt;"Hívójel",'Jármű vagy telephely adatok'!B26&lt;&gt;"Állomásnév",'Jármű vagy telephely adatok'!B26&lt;&gt;"",'Jármű vagy telephely adatok'!A26&lt;&gt;"Kelt:"),'Jármű vagy telephely adatok'!B26&amp;"; ","")</f>
        <v/>
      </c>
      <c r="E69" s="39"/>
    </row>
    <row r="70" spans="1:5" x14ac:dyDescent="0.2">
      <c r="A70" s="39"/>
      <c r="B70" s="49" t="str">
        <f>IF(AND('Jármű vagy telephely adatok'!B27&lt;&gt;"Hívójel",'Jármű vagy telephely adatok'!B27&lt;&gt;"Állomásnév",'Jármű vagy telephely adatok'!B27&lt;&gt;"",'Jármű vagy telephely adatok'!A27&lt;&gt;"Kelt:"),'Jármű vagy telephely adatok'!B27&amp;"; ","")</f>
        <v/>
      </c>
      <c r="E70" s="39"/>
    </row>
    <row r="71" spans="1:5" x14ac:dyDescent="0.2">
      <c r="A71" s="39"/>
      <c r="B71" s="49" t="str">
        <f>IF(AND('Jármű vagy telephely adatok'!B28&lt;&gt;"Hívójel",'Jármű vagy telephely adatok'!B28&lt;&gt;"Állomásnév",'Jármű vagy telephely adatok'!B28&lt;&gt;"",'Jármű vagy telephely adatok'!A28&lt;&gt;"Kelt:"),'Jármű vagy telephely adatok'!B28&amp;"; ","")</f>
        <v/>
      </c>
      <c r="E71" s="39"/>
    </row>
    <row r="72" spans="1:5" x14ac:dyDescent="0.2">
      <c r="A72" s="39"/>
      <c r="B72" s="49" t="str">
        <f>IF(AND('Jármű vagy telephely adatok'!B29&lt;&gt;"Hívójel",'Jármű vagy telephely adatok'!B29&lt;&gt;"Állomásnév",'Jármű vagy telephely adatok'!B29&lt;&gt;"",'Jármű vagy telephely adatok'!A29&lt;&gt;"Kelt:"),'Jármű vagy telephely adatok'!B29&amp;"; ","")</f>
        <v/>
      </c>
      <c r="E72" s="39"/>
    </row>
    <row r="73" spans="1:5" x14ac:dyDescent="0.2">
      <c r="A73" s="39"/>
      <c r="B73" s="49" t="str">
        <f>IF(AND('Jármű vagy telephely adatok'!B30&lt;&gt;"Hívójel",'Jármű vagy telephely adatok'!B30&lt;&gt;"Állomásnév",'Jármű vagy telephely adatok'!B30&lt;&gt;"",'Jármű vagy telephely adatok'!A30&lt;&gt;"Kelt:"),'Jármű vagy telephely adatok'!B30&amp;"; ","")</f>
        <v/>
      </c>
      <c r="E73" s="39"/>
    </row>
    <row r="74" spans="1:5" x14ac:dyDescent="0.2">
      <c r="A74" s="39"/>
      <c r="B74" s="49" t="str">
        <f>IF(AND('Jármű vagy telephely adatok'!B31&lt;&gt;"Hívójel",'Jármű vagy telephely adatok'!B31&lt;&gt;"Állomásnév",'Jármű vagy telephely adatok'!B31&lt;&gt;"",'Jármű vagy telephely adatok'!A31&lt;&gt;"Kelt:"),'Jármű vagy telephely adatok'!B31&amp;"; ","")</f>
        <v/>
      </c>
      <c r="E74" s="39"/>
    </row>
    <row r="75" spans="1:5" x14ac:dyDescent="0.2">
      <c r="A75" s="39"/>
      <c r="B75" s="49" t="str">
        <f>IF(AND('Jármű vagy telephely adatok'!B32&lt;&gt;"Hívójel",'Jármű vagy telephely adatok'!B32&lt;&gt;"Állomásnév",'Jármű vagy telephely adatok'!B32&lt;&gt;"",'Jármű vagy telephely adatok'!A32&lt;&gt;"Kelt:"),'Jármű vagy telephely adatok'!B32&amp;"; ","")</f>
        <v/>
      </c>
      <c r="E75" s="39"/>
    </row>
    <row r="76" spans="1:5" x14ac:dyDescent="0.2">
      <c r="A76" s="39"/>
      <c r="B76" s="49" t="str">
        <f>IF(AND('Jármű vagy telephely adatok'!B33&lt;&gt;"Hívójel",'Jármű vagy telephely adatok'!B33&lt;&gt;"Állomásnév",'Jármű vagy telephely adatok'!B33&lt;&gt;"",'Jármű vagy telephely adatok'!A33&lt;&gt;"Kelt:"),'Jármű vagy telephely adatok'!B33&amp;"; ","")</f>
        <v/>
      </c>
      <c r="E76" s="39"/>
    </row>
    <row r="77" spans="1:5" x14ac:dyDescent="0.2">
      <c r="A77" s="39"/>
      <c r="B77" s="49" t="str">
        <f>IF(AND('Jármű vagy telephely adatok'!B34&lt;&gt;"Hívójel",'Jármű vagy telephely adatok'!B34&lt;&gt;"Állomásnév",'Jármű vagy telephely adatok'!B34&lt;&gt;"",'Jármű vagy telephely adatok'!A34&lt;&gt;"Kelt:"),'Jármű vagy telephely adatok'!B34&amp;"; ","")</f>
        <v/>
      </c>
      <c r="E77" s="39"/>
    </row>
    <row r="78" spans="1:5" x14ac:dyDescent="0.2">
      <c r="A78" s="39"/>
      <c r="B78" s="49" t="str">
        <f>IF(AND('Jármű vagy telephely adatok'!B35&lt;&gt;"Hívójel",'Jármű vagy telephely adatok'!B35&lt;&gt;"Állomásnév",'Jármű vagy telephely adatok'!B35&lt;&gt;"",'Jármű vagy telephely adatok'!A35&lt;&gt;"Kelt:"),'Jármű vagy telephely adatok'!B35&amp;"; ","")</f>
        <v/>
      </c>
      <c r="E78" s="39"/>
    </row>
    <row r="79" spans="1:5" x14ac:dyDescent="0.2">
      <c r="A79" s="39"/>
      <c r="B79" s="49" t="str">
        <f>IF(AND('Jármű vagy telephely adatok'!B36&lt;&gt;"Hívójel",'Jármű vagy telephely adatok'!B36&lt;&gt;"Állomásnév",'Jármű vagy telephely adatok'!B36&lt;&gt;"",'Jármű vagy telephely adatok'!A36&lt;&gt;"Kelt:"),'Jármű vagy telephely adatok'!B36&amp;"; ","")</f>
        <v/>
      </c>
      <c r="E79" s="39"/>
    </row>
    <row r="80" spans="1:5" x14ac:dyDescent="0.2">
      <c r="A80" s="39"/>
      <c r="B80" s="49" t="str">
        <f>IF(AND('Jármű vagy telephely adatok'!B37&lt;&gt;"Hívójel",'Jármű vagy telephely adatok'!B37&lt;&gt;"Állomásnév",'Jármű vagy telephely adatok'!B37&lt;&gt;"",'Jármű vagy telephely adatok'!A37&lt;&gt;"Kelt:"),'Jármű vagy telephely adatok'!B37&amp;"; ","")</f>
        <v/>
      </c>
      <c r="E80" s="39"/>
    </row>
    <row r="81" spans="1:5" x14ac:dyDescent="0.2">
      <c r="A81" s="39"/>
      <c r="B81" s="49" t="str">
        <f>IF(AND('Jármű vagy telephely adatok'!B38&lt;&gt;"Hívójel",'Jármű vagy telephely adatok'!B38&lt;&gt;"Állomásnév",'Jármű vagy telephely adatok'!B38&lt;&gt;"",'Jármű vagy telephely adatok'!A38&lt;&gt;"Kelt:"),'Jármű vagy telephely adatok'!B38&amp;"; ","")</f>
        <v/>
      </c>
      <c r="E81" s="39"/>
    </row>
    <row r="82" spans="1:5" x14ac:dyDescent="0.2">
      <c r="A82" s="39"/>
      <c r="B82" s="49" t="str">
        <f>IF(AND('Jármű vagy telephely adatok'!B39&lt;&gt;"Hívójel",'Jármű vagy telephely adatok'!B39&lt;&gt;"Állomásnév",'Jármű vagy telephely adatok'!B39&lt;&gt;"",'Jármű vagy telephely adatok'!A39&lt;&gt;"Kelt:"),'Jármű vagy telephely adatok'!B39&amp;"; ","")</f>
        <v/>
      </c>
      <c r="E82" s="39"/>
    </row>
    <row r="83" spans="1:5" x14ac:dyDescent="0.2">
      <c r="A83" s="39"/>
      <c r="B83" s="49" t="str">
        <f>IF(AND('Jármű vagy telephely adatok'!B40&lt;&gt;"Hívójel",'Jármű vagy telephely adatok'!B40&lt;&gt;"Állomásnév",'Jármű vagy telephely adatok'!B40&lt;&gt;"",'Jármű vagy telephely adatok'!A40&lt;&gt;"Kelt:"),'Jármű vagy telephely adatok'!B40&amp;"; ","")</f>
        <v/>
      </c>
      <c r="E83" s="39"/>
    </row>
    <row r="84" spans="1:5" x14ac:dyDescent="0.2">
      <c r="A84" s="39"/>
      <c r="B84" s="49" t="str">
        <f>IF(AND('Jármű vagy telephely adatok'!B41&lt;&gt;"Hívójel",'Jármű vagy telephely adatok'!B41&lt;&gt;"Állomásnév",'Jármű vagy telephely adatok'!B41&lt;&gt;"",'Jármű vagy telephely adatok'!A41&lt;&gt;"Kelt:"),'Jármű vagy telephely adatok'!B41&amp;"; ","")</f>
        <v/>
      </c>
      <c r="E84" s="39"/>
    </row>
    <row r="85" spans="1:5" x14ac:dyDescent="0.2">
      <c r="A85" s="39"/>
      <c r="B85" s="49" t="str">
        <f>IF(AND('Jármű vagy telephely adatok'!B42&lt;&gt;"Hívójel",'Jármű vagy telephely adatok'!B42&lt;&gt;"Állomásnév",'Jármű vagy telephely adatok'!B42&lt;&gt;"",'Jármű vagy telephely adatok'!A42&lt;&gt;"Kelt:"),'Jármű vagy telephely adatok'!B42&amp;"; ","")</f>
        <v/>
      </c>
      <c r="E85" s="39"/>
    </row>
    <row r="86" spans="1:5" x14ac:dyDescent="0.2">
      <c r="A86" s="39"/>
      <c r="B86" s="49" t="str">
        <f>IF(AND('Jármű vagy telephely adatok'!B43&lt;&gt;"Hívójel",'Jármű vagy telephely adatok'!B43&lt;&gt;"Állomásnév",'Jármű vagy telephely adatok'!B43&lt;&gt;"",'Jármű vagy telephely adatok'!A43&lt;&gt;"Kelt:"),'Jármű vagy telephely adatok'!B43&amp;"; ","")</f>
        <v/>
      </c>
    </row>
    <row r="87" spans="1:5" x14ac:dyDescent="0.2">
      <c r="A87" s="39"/>
      <c r="B87" s="49" t="str">
        <f>IF(AND('Jármű vagy telephely adatok'!B44&lt;&gt;"Hívójel",'Jármű vagy telephely adatok'!B44&lt;&gt;"Állomásnév",'Jármű vagy telephely adatok'!B44&lt;&gt;"",'Jármű vagy telephely adatok'!A44&lt;&gt;"Kelt:"),'Jármű vagy telephely adatok'!B44&amp;"; ","")</f>
        <v/>
      </c>
    </row>
    <row r="88" spans="1:5" x14ac:dyDescent="0.2">
      <c r="A88" s="39"/>
      <c r="B88" s="49" t="str">
        <f>IF(AND('Jármű vagy telephely adatok'!B45&lt;&gt;"Hívójel",'Jármű vagy telephely adatok'!B45&lt;&gt;"Állomásnév",'Jármű vagy telephely adatok'!B45&lt;&gt;"",'Jármű vagy telephely adatok'!A45&lt;&gt;"Kelt:"),'Jármű vagy telephely adatok'!B45&amp;"; ","")</f>
        <v/>
      </c>
    </row>
    <row r="89" spans="1:5" x14ac:dyDescent="0.2">
      <c r="A89" s="39"/>
      <c r="B89" s="49" t="str">
        <f>IF(AND('Jármű vagy telephely adatok'!B46&lt;&gt;"Hívójel",'Jármű vagy telephely adatok'!B46&lt;&gt;"Állomásnév",'Jármű vagy telephely adatok'!B46&lt;&gt;"",'Jármű vagy telephely adatok'!A46&lt;&gt;"Kelt:"),'Jármű vagy telephely adatok'!B46&amp;"; ","")</f>
        <v/>
      </c>
    </row>
    <row r="90" spans="1:5" x14ac:dyDescent="0.2">
      <c r="A90" s="39"/>
      <c r="B90" s="49" t="str">
        <f>IF(AND('Jármű vagy telephely adatok'!B47&lt;&gt;"Hívójel",'Jármű vagy telephely adatok'!B47&lt;&gt;"Állomásnév",'Jármű vagy telephely adatok'!B47&lt;&gt;"",'Jármű vagy telephely adatok'!A47&lt;&gt;"Kelt:"),'Jármű vagy telephely adatok'!B47&amp;"; ","")</f>
        <v/>
      </c>
    </row>
    <row r="91" spans="1:5" x14ac:dyDescent="0.2">
      <c r="A91" s="39"/>
      <c r="B91" s="49" t="str">
        <f>IF(AND('Jármű vagy telephely adatok'!B48&lt;&gt;"Hívójel",'Jármű vagy telephely adatok'!B48&lt;&gt;"Állomásnév",'Jármű vagy telephely adatok'!B48&lt;&gt;"",'Jármű vagy telephely adatok'!A48&lt;&gt;"Kelt:"),'Jármű vagy telephely adatok'!B48&amp;"; ","")</f>
        <v/>
      </c>
    </row>
    <row r="92" spans="1:5" x14ac:dyDescent="0.2">
      <c r="A92" s="39"/>
      <c r="B92" s="49" t="str">
        <f>IF(AND('Jármű vagy telephely adatok'!B49&lt;&gt;"Hívójel",'Jármű vagy telephely adatok'!B49&lt;&gt;"Állomásnév",'Jármű vagy telephely adatok'!B49&lt;&gt;"",'Jármű vagy telephely adatok'!A49&lt;&gt;"Kelt:"),'Jármű vagy telephely adatok'!B49&amp;"; ","")</f>
        <v/>
      </c>
    </row>
    <row r="93" spans="1:5" x14ac:dyDescent="0.2">
      <c r="A93" s="39"/>
      <c r="B93" s="49" t="str">
        <f>IF(AND('Jármű vagy telephely adatok'!B50&lt;&gt;"Hívójel",'Jármű vagy telephely adatok'!B50&lt;&gt;"Állomásnév",'Jármű vagy telephely adatok'!B50&lt;&gt;"",'Jármű vagy telephely adatok'!A50&lt;&gt;"Kelt:"),'Jármű vagy telephely adatok'!B50&amp;"; ","")</f>
        <v/>
      </c>
    </row>
    <row r="94" spans="1:5" x14ac:dyDescent="0.2">
      <c r="A94" s="39"/>
      <c r="B94" s="49" t="str">
        <f>IF(AND('Jármű vagy telephely adatok'!B51&lt;&gt;"Hívójel",'Jármű vagy telephely adatok'!B51&lt;&gt;"Állomásnév",'Jármű vagy telephely adatok'!B51&lt;&gt;"",'Jármű vagy telephely adatok'!A51&lt;&gt;"Kelt:"),'Jármű vagy telephely adatok'!B51&amp;"; ","")</f>
        <v/>
      </c>
    </row>
    <row r="95" spans="1:5" x14ac:dyDescent="0.2">
      <c r="A95" s="39"/>
      <c r="B95" s="49" t="str">
        <f>IF(AND('Jármű vagy telephely adatok'!B52&lt;&gt;"Hívójel",'Jármű vagy telephely adatok'!B52&lt;&gt;"Állomásnév",'Jármű vagy telephely adatok'!B52&lt;&gt;"",'Jármű vagy telephely adatok'!A52&lt;&gt;"Kelt:"),'Jármű vagy telephely adatok'!B52&amp;"; ","")</f>
        <v/>
      </c>
    </row>
    <row r="96" spans="1:5" x14ac:dyDescent="0.2">
      <c r="A96" s="39"/>
      <c r="B96" s="49" t="str">
        <f>IF(AND('Jármű vagy telephely adatok'!B53&lt;&gt;"Hívójel",'Jármű vagy telephely adatok'!B53&lt;&gt;"Állomásnév",'Jármű vagy telephely adatok'!B53&lt;&gt;"",'Jármű vagy telephely adatok'!A53&lt;&gt;"Kelt:"),'Jármű vagy telephely adatok'!B53&amp;"; ","")</f>
        <v/>
      </c>
    </row>
    <row r="97" spans="1:2" x14ac:dyDescent="0.2">
      <c r="A97" s="39"/>
      <c r="B97" s="49" t="str">
        <f>IF(AND('Jármű vagy telephely adatok'!B54&lt;&gt;"Hívójel",'Jármű vagy telephely adatok'!B54&lt;&gt;"Állomásnév",'Jármű vagy telephely adatok'!B54&lt;&gt;"",'Jármű vagy telephely adatok'!A54&lt;&gt;"Kelt:"),'Jármű vagy telephely adatok'!B54&amp;"; ","")</f>
        <v/>
      </c>
    </row>
    <row r="98" spans="1:2" x14ac:dyDescent="0.2">
      <c r="A98" s="39"/>
      <c r="B98" s="49" t="str">
        <f>IF(AND('Jármű vagy telephely adatok'!B55&lt;&gt;"Hívójel",'Jármű vagy telephely adatok'!B55&lt;&gt;"Állomásnév",'Jármű vagy telephely adatok'!B55&lt;&gt;"",'Jármű vagy telephely adatok'!A55&lt;&gt;"Kelt:"),'Jármű vagy telephely adatok'!B55&amp;"; ","")</f>
        <v/>
      </c>
    </row>
    <row r="99" spans="1:2" x14ac:dyDescent="0.2">
      <c r="A99" s="39"/>
      <c r="B99" s="49" t="str">
        <f>IF(AND('Jármű vagy telephely adatok'!B56&lt;&gt;"Hívójel",'Jármű vagy telephely adatok'!B56&lt;&gt;"Állomásnév",'Jármű vagy telephely adatok'!B56&lt;&gt;"",'Jármű vagy telephely adatok'!A56&lt;&gt;"Kelt:"),'Jármű vagy telephely adatok'!B56&amp;"; ","")</f>
        <v/>
      </c>
    </row>
    <row r="100" spans="1:2" x14ac:dyDescent="0.2">
      <c r="A100" s="39"/>
      <c r="B100" s="49" t="str">
        <f>IF(AND('Jármű vagy telephely adatok'!B57&lt;&gt;"Hívójel",'Jármű vagy telephely adatok'!B57&lt;&gt;"Állomásnév",'Jármű vagy telephely adatok'!B57&lt;&gt;"",'Jármű vagy telephely adatok'!A57&lt;&gt;"Kelt:"),'Jármű vagy telephely adatok'!B57&amp;"; ","")</f>
        <v/>
      </c>
    </row>
    <row r="101" spans="1:2" x14ac:dyDescent="0.2">
      <c r="A101" s="39"/>
      <c r="B101" s="49" t="str">
        <f>IF(AND('Jármű vagy telephely adatok'!B58&lt;&gt;"Hívójel",'Jármű vagy telephely adatok'!B58&lt;&gt;"Állomásnév",'Jármű vagy telephely adatok'!B58&lt;&gt;"",'Jármű vagy telephely adatok'!A58&lt;&gt;"Kelt:"),'Jármű vagy telephely adatok'!B58&amp;"; ","")</f>
        <v/>
      </c>
    </row>
    <row r="102" spans="1:2" x14ac:dyDescent="0.2">
      <c r="A102" s="39"/>
      <c r="B102" s="49" t="str">
        <f>IF(AND('Jármű vagy telephely adatok'!B59&lt;&gt;"Hívójel",'Jármű vagy telephely adatok'!B59&lt;&gt;"Állomásnév",'Jármű vagy telephely adatok'!B59&lt;&gt;"",'Jármű vagy telephely adatok'!A59&lt;&gt;"Kelt:"),'Jármű vagy telephely adatok'!B59&amp;"; ","")</f>
        <v/>
      </c>
    </row>
    <row r="103" spans="1:2" x14ac:dyDescent="0.2">
      <c r="A103" s="39"/>
      <c r="B103" s="49" t="str">
        <f>IF(AND('Jármű vagy telephely adatok'!B60&lt;&gt;"Hívójel",'Jármű vagy telephely adatok'!B60&lt;&gt;"Állomásnév",'Jármű vagy telephely adatok'!B60&lt;&gt;"",'Jármű vagy telephely adatok'!A60&lt;&gt;"Kelt:"),'Jármű vagy telephely adatok'!B60&amp;"; ","")</f>
        <v/>
      </c>
    </row>
    <row r="104" spans="1:2" x14ac:dyDescent="0.2">
      <c r="A104" s="39"/>
      <c r="B104" s="49" t="str">
        <f>IF(AND('Jármű vagy telephely adatok'!B61&lt;&gt;"Hívójel",'Jármű vagy telephely adatok'!B61&lt;&gt;"Állomásnév",'Jármű vagy telephely adatok'!B61&lt;&gt;"",'Jármű vagy telephely adatok'!A61&lt;&gt;"Kelt:"),'Jármű vagy telephely adatok'!B61&amp;"; ","")</f>
        <v/>
      </c>
    </row>
    <row r="105" spans="1:2" x14ac:dyDescent="0.2">
      <c r="A105" s="39"/>
      <c r="B105" s="49" t="str">
        <f>IF(AND('Jármű vagy telephely adatok'!B62&lt;&gt;"Hívójel",'Jármű vagy telephely adatok'!B62&lt;&gt;"Állomásnév",'Jármű vagy telephely adatok'!B62&lt;&gt;"",'Jármű vagy telephely adatok'!A62&lt;&gt;"Kelt:"),'Jármű vagy telephely adatok'!B62&amp;"; ","")</f>
        <v/>
      </c>
    </row>
    <row r="106" spans="1:2" x14ac:dyDescent="0.2">
      <c r="A106" s="39"/>
      <c r="B106" s="49" t="str">
        <f>IF(AND('Jármű vagy telephely adatok'!B63&lt;&gt;"Hívójel",'Jármű vagy telephely adatok'!B63&lt;&gt;"Állomásnév",'Jármű vagy telephely adatok'!B63&lt;&gt;"",'Jármű vagy telephely adatok'!A63&lt;&gt;"Kelt:"),'Jármű vagy telephely adatok'!B63&amp;"; ","")</f>
        <v/>
      </c>
    </row>
    <row r="107" spans="1:2" x14ac:dyDescent="0.2">
      <c r="A107" s="39"/>
      <c r="B107" s="49" t="str">
        <f>IF(AND('Jármű vagy telephely adatok'!B64&lt;&gt;"Hívójel",'Jármű vagy telephely adatok'!B64&lt;&gt;"Állomásnév",'Jármű vagy telephely adatok'!B64&lt;&gt;"",'Jármű vagy telephely adatok'!A64&lt;&gt;"Kelt:"),'Jármű vagy telephely adatok'!B64&amp;"; ","")</f>
        <v/>
      </c>
    </row>
    <row r="108" spans="1:2" x14ac:dyDescent="0.2">
      <c r="A108" s="39"/>
      <c r="B108" s="49" t="str">
        <f>IF(AND('Jármű vagy telephely adatok'!B65&lt;&gt;"Hívójel",'Jármű vagy telephely adatok'!B65&lt;&gt;"Állomásnév",'Jármű vagy telephely adatok'!B65&lt;&gt;"",'Jármű vagy telephely adatok'!A65&lt;&gt;"Kelt:"),'Jármű vagy telephely adatok'!B65&amp;"; ","")</f>
        <v/>
      </c>
    </row>
    <row r="109" spans="1:2" x14ac:dyDescent="0.2">
      <c r="A109" s="39"/>
      <c r="B109" s="49" t="str">
        <f>IF(AND('Jármű vagy telephely adatok'!B66&lt;&gt;"Hívójel",'Jármű vagy telephely adatok'!B66&lt;&gt;"Állomásnév",'Jármű vagy telephely adatok'!B66&lt;&gt;"",'Jármű vagy telephely adatok'!A66&lt;&gt;"Kelt:"),'Jármű vagy telephely adatok'!B66&amp;"; ","")</f>
        <v/>
      </c>
    </row>
    <row r="110" spans="1:2" x14ac:dyDescent="0.2">
      <c r="A110" s="39"/>
      <c r="B110" s="49" t="str">
        <f>IF(AND('Jármű vagy telephely adatok'!B67&lt;&gt;"Hívójel",'Jármű vagy telephely adatok'!B67&lt;&gt;"Állomásnév",'Jármű vagy telephely adatok'!B67&lt;&gt;"",'Jármű vagy telephely adatok'!A67&lt;&gt;"Kelt:"),'Jármű vagy telephely adatok'!B67&amp;"; ","")</f>
        <v/>
      </c>
    </row>
    <row r="111" spans="1:2" x14ac:dyDescent="0.2">
      <c r="A111" s="39"/>
      <c r="B111" s="49" t="str">
        <f>IF(AND('Jármű vagy telephely adatok'!B68&lt;&gt;"Hívójel",'Jármű vagy telephely adatok'!B68&lt;&gt;"Állomásnév",'Jármű vagy telephely adatok'!B68&lt;&gt;"",'Jármű vagy telephely adatok'!A68&lt;&gt;"Kelt:"),'Jármű vagy telephely adatok'!B68&amp;"; ","")</f>
        <v/>
      </c>
    </row>
    <row r="112" spans="1:2" x14ac:dyDescent="0.2">
      <c r="A112" s="39"/>
      <c r="B112" s="49" t="str">
        <f>IF(AND('Jármű vagy telephely adatok'!B69&lt;&gt;"Hívójel",'Jármű vagy telephely adatok'!B69&lt;&gt;"Állomásnév",'Jármű vagy telephely adatok'!B69&lt;&gt;"",'Jármű vagy telephely adatok'!A69&lt;&gt;"Kelt:"),'Jármű vagy telephely adatok'!B69&amp;"; ","")</f>
        <v/>
      </c>
    </row>
    <row r="113" spans="2:2" x14ac:dyDescent="0.2">
      <c r="B113" s="49" t="str">
        <f>IF(AND('Jármű vagy telephely adatok'!B70&lt;&gt;"Hívójel",'Jármű vagy telephely adatok'!B70&lt;&gt;"Állomásnév",'Jármű vagy telephely adatok'!B70&lt;&gt;"",'Jármű vagy telephely adatok'!A70&lt;&gt;"Kelt:"),'Jármű vagy telephely adatok'!B70&amp;"; ","")</f>
        <v/>
      </c>
    </row>
    <row r="114" spans="2:2" x14ac:dyDescent="0.2">
      <c r="B114" s="49" t="str">
        <f>IF(AND('Jármű vagy telephely adatok'!B71&lt;&gt;"Hívójel",'Jármű vagy telephely adatok'!B71&lt;&gt;"Állomásnév",'Jármű vagy telephely adatok'!B71&lt;&gt;"",'Jármű vagy telephely adatok'!A71&lt;&gt;"Kelt:"),'Jármű vagy telephely adatok'!B71&amp;"; ","")</f>
        <v/>
      </c>
    </row>
    <row r="115" spans="2:2" x14ac:dyDescent="0.2">
      <c r="B115" s="49" t="str">
        <f>IF(AND('Jármű vagy telephely adatok'!B72&lt;&gt;"Hívójel",'Jármű vagy telephely adatok'!B72&lt;&gt;"Állomásnév",'Jármű vagy telephely adatok'!B72&lt;&gt;"",'Jármű vagy telephely adatok'!A72&lt;&gt;"Kelt:"),'Jármű vagy telephely adatok'!B72&amp;"; ","")</f>
        <v/>
      </c>
    </row>
    <row r="116" spans="2:2" x14ac:dyDescent="0.2">
      <c r="B116" s="49" t="str">
        <f>IF(AND('Jármű vagy telephely adatok'!B73&lt;&gt;"Hívójel",'Jármű vagy telephely adatok'!B73&lt;&gt;"Állomásnév",'Jármű vagy telephely adatok'!B73&lt;&gt;"",'Jármű vagy telephely adatok'!A73&lt;&gt;"Kelt:"),'Jármű vagy telephely adatok'!B73&amp;"; ","")</f>
        <v/>
      </c>
    </row>
    <row r="117" spans="2:2" x14ac:dyDescent="0.2">
      <c r="B117" s="49" t="str">
        <f>IF(AND('Jármű vagy telephely adatok'!B74&lt;&gt;"Hívójel",'Jármű vagy telephely adatok'!B74&lt;&gt;"Állomásnév",'Jármű vagy telephely adatok'!B74&lt;&gt;"",'Jármű vagy telephely adatok'!A74&lt;&gt;"Kelt:"),'Jármű vagy telephely adatok'!B74&amp;"; ","")</f>
        <v/>
      </c>
    </row>
    <row r="118" spans="2:2" x14ac:dyDescent="0.2">
      <c r="B118" s="49" t="str">
        <f>IF(AND('Jármű vagy telephely adatok'!B75&lt;&gt;"Hívójel",'Jármű vagy telephely adatok'!B75&lt;&gt;"Állomásnév",'Jármű vagy telephely adatok'!B75&lt;&gt;"",'Jármű vagy telephely adatok'!A75&lt;&gt;"Kelt:"),'Jármű vagy telephely adatok'!B75&amp;"; ","")</f>
        <v/>
      </c>
    </row>
    <row r="119" spans="2:2" x14ac:dyDescent="0.2">
      <c r="B119" s="49" t="str">
        <f>IF(AND('Jármű vagy telephely adatok'!B76&lt;&gt;"Hívójel",'Jármű vagy telephely adatok'!B76&lt;&gt;"Állomásnév",'Jármű vagy telephely adatok'!B76&lt;&gt;"",'Jármű vagy telephely adatok'!A76&lt;&gt;"Kelt:"),'Jármű vagy telephely adatok'!B76&amp;"; ","")</f>
        <v/>
      </c>
    </row>
    <row r="120" spans="2:2" x14ac:dyDescent="0.2">
      <c r="B120" s="49" t="str">
        <f>IF(AND('Jármű vagy telephely adatok'!B77&lt;&gt;"Hívójel",'Jármű vagy telephely adatok'!B77&lt;&gt;"Állomásnév",'Jármű vagy telephely adatok'!B77&lt;&gt;"",'Jármű vagy telephely adatok'!A77&lt;&gt;"Kelt:"),'Jármű vagy telephely adatok'!B77&amp;"; ","")</f>
        <v/>
      </c>
    </row>
    <row r="121" spans="2:2" x14ac:dyDescent="0.2">
      <c r="B121" s="49" t="str">
        <f>IF(AND('Jármű vagy telephely adatok'!B78&lt;&gt;"Hívójel",'Jármű vagy telephely adatok'!B78&lt;&gt;"Állomásnév",'Jármű vagy telephely adatok'!B78&lt;&gt;"",'Jármű vagy telephely adatok'!A78&lt;&gt;"Kelt:"),'Jármű vagy telephely adatok'!B78&amp;"; ","")</f>
        <v/>
      </c>
    </row>
    <row r="122" spans="2:2" x14ac:dyDescent="0.2">
      <c r="B122" s="49" t="str">
        <f>IF(AND('Jármű vagy telephely adatok'!B79&lt;&gt;"Hívójel",'Jármű vagy telephely adatok'!B79&lt;&gt;"Állomásnév",'Jármű vagy telephely adatok'!B79&lt;&gt;"",'Jármű vagy telephely adatok'!A79&lt;&gt;"Kelt:"),'Jármű vagy telephely adatok'!B79&amp;"; ","")</f>
        <v/>
      </c>
    </row>
    <row r="123" spans="2:2" x14ac:dyDescent="0.2">
      <c r="B123" s="49" t="str">
        <f>IF(AND('Jármű vagy telephely adatok'!B80&lt;&gt;"Hívójel",'Jármű vagy telephely adatok'!B80&lt;&gt;"Állomásnév",'Jármű vagy telephely adatok'!B80&lt;&gt;"",'Jármű vagy telephely adatok'!A80&lt;&gt;"Kelt:"),'Jármű vagy telephely adatok'!B80&amp;"; ","")</f>
        <v/>
      </c>
    </row>
    <row r="124" spans="2:2" x14ac:dyDescent="0.2">
      <c r="B124" s="49" t="str">
        <f>IF(AND('Jármű vagy telephely adatok'!B81&lt;&gt;"Hívójel",'Jármű vagy telephely adatok'!B81&lt;&gt;"Állomásnév",'Jármű vagy telephely adatok'!B81&lt;&gt;"",'Jármű vagy telephely adatok'!A81&lt;&gt;"Kelt:"),'Jármű vagy telephely adatok'!B81&amp;"; ","")</f>
        <v/>
      </c>
    </row>
    <row r="125" spans="2:2" x14ac:dyDescent="0.2">
      <c r="B125" s="49" t="str">
        <f>IF(AND('Jármű vagy telephely adatok'!B82&lt;&gt;"Hívójel",'Jármű vagy telephely adatok'!B82&lt;&gt;"Állomásnév",'Jármű vagy telephely adatok'!B82&lt;&gt;"",'Jármű vagy telephely adatok'!A82&lt;&gt;"Kelt:"),'Jármű vagy telephely adatok'!B82&amp;"; ","")</f>
        <v/>
      </c>
    </row>
    <row r="126" spans="2:2" x14ac:dyDescent="0.2">
      <c r="B126" s="49" t="str">
        <f>IF(AND('Jármű vagy telephely adatok'!B83&lt;&gt;"Hívójel",'Jármű vagy telephely adatok'!B83&lt;&gt;"Állomásnév",'Jármű vagy telephely adatok'!B83&lt;&gt;"",'Jármű vagy telephely adatok'!A83&lt;&gt;"Kelt:"),'Jármű vagy telephely adatok'!B83&amp;"; ","")</f>
        <v/>
      </c>
    </row>
    <row r="127" spans="2:2" x14ac:dyDescent="0.2">
      <c r="B127" s="49" t="str">
        <f>IF(AND('Jármű vagy telephely adatok'!B84&lt;&gt;"Hívójel",'Jármű vagy telephely adatok'!B84&lt;&gt;"Állomásnév",'Jármű vagy telephely adatok'!B84&lt;&gt;"",'Jármű vagy telephely adatok'!A84&lt;&gt;"Kelt:"),'Jármű vagy telephely adatok'!B84&amp;"; ","")</f>
        <v/>
      </c>
    </row>
    <row r="128" spans="2:2" x14ac:dyDescent="0.2">
      <c r="B128" s="49" t="str">
        <f>IF(AND('Jármű vagy telephely adatok'!B85&lt;&gt;"Hívójel",'Jármű vagy telephely adatok'!B85&lt;&gt;"Állomásnév",'Jármű vagy telephely adatok'!B85&lt;&gt;"",'Jármű vagy telephely adatok'!A85&lt;&gt;"Kelt:"),'Jármű vagy telephely adatok'!B85&amp;"; ","")</f>
        <v/>
      </c>
    </row>
    <row r="129" spans="2:2" x14ac:dyDescent="0.2">
      <c r="B129" s="49" t="str">
        <f>IF(AND('Jármű vagy telephely adatok'!B86&lt;&gt;"Hívójel",'Jármű vagy telephely adatok'!B86&lt;&gt;"Állomásnév",'Jármű vagy telephely adatok'!B86&lt;&gt;"",'Jármű vagy telephely adatok'!A86&lt;&gt;"Kelt:"),'Jármű vagy telephely adatok'!B86&amp;"; ","")</f>
        <v/>
      </c>
    </row>
    <row r="130" spans="2:2" x14ac:dyDescent="0.2">
      <c r="B130" s="49" t="str">
        <f>IF(AND('Jármű vagy telephely adatok'!B87&lt;&gt;"Hívójel",'Jármű vagy telephely adatok'!B87&lt;&gt;"Állomásnév",'Jármű vagy telephely adatok'!B87&lt;&gt;"",'Jármű vagy telephely adatok'!A87&lt;&gt;"Kelt:"),'Jármű vagy telephely adatok'!B87&amp;"; ","")</f>
        <v/>
      </c>
    </row>
  </sheetData>
  <sortState ref="L2:L57">
    <sortCondition ref="L2"/>
  </sortState>
  <dataValidations count="1">
    <dataValidation type="list" allowBlank="1" showInputMessage="1" showErrorMessage="1" sqref="E2:E32 E34:E46 C41:D43 D3:D40">
      <formula1>Rendlt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rgb="FFFFFF00"/>
  </sheetPr>
  <dimension ref="A1:E65"/>
  <sheetViews>
    <sheetView tabSelected="1" zoomScale="113" zoomScaleNormal="113" workbookViewId="0">
      <selection activeCell="D52" sqref="D52"/>
    </sheetView>
  </sheetViews>
  <sheetFormatPr defaultColWidth="0" defaultRowHeight="12.75" zeroHeight="1" x14ac:dyDescent="0.2"/>
  <cols>
    <col min="1" max="1" width="4.33203125" customWidth="1"/>
    <col min="2" max="2" width="9.33203125" customWidth="1"/>
    <col min="3" max="3" width="39.1640625" bestFit="1" customWidth="1"/>
    <col min="4" max="4" width="186.1640625" customWidth="1"/>
    <col min="5" max="5" width="3.83203125" customWidth="1"/>
    <col min="6" max="16384" width="9.33203125" hidden="1"/>
  </cols>
  <sheetData>
    <row r="1" spans="2:4" ht="104.25" customHeight="1" x14ac:dyDescent="0.2">
      <c r="B1" s="248" t="s">
        <v>760</v>
      </c>
      <c r="C1" s="248"/>
      <c r="D1" s="167" t="s">
        <v>762</v>
      </c>
    </row>
    <row r="2" spans="2:4" ht="12.75" customHeight="1" x14ac:dyDescent="0.2">
      <c r="B2" s="254" t="s">
        <v>652</v>
      </c>
      <c r="C2" s="91" t="s">
        <v>630</v>
      </c>
      <c r="D2" s="166" t="s">
        <v>700</v>
      </c>
    </row>
    <row r="3" spans="2:4" x14ac:dyDescent="0.2">
      <c r="B3" s="255"/>
      <c r="C3" s="91" t="s">
        <v>16</v>
      </c>
      <c r="D3" s="56" t="s">
        <v>670</v>
      </c>
    </row>
    <row r="4" spans="2:4" x14ac:dyDescent="0.2">
      <c r="B4" s="255"/>
      <c r="C4" s="91" t="s">
        <v>3</v>
      </c>
      <c r="D4" s="56" t="s">
        <v>679</v>
      </c>
    </row>
    <row r="5" spans="2:4" x14ac:dyDescent="0.2">
      <c r="B5" s="255"/>
      <c r="C5" s="91" t="s">
        <v>4</v>
      </c>
      <c r="D5" s="56" t="s">
        <v>677</v>
      </c>
    </row>
    <row r="6" spans="2:4" x14ac:dyDescent="0.2">
      <c r="B6" s="255"/>
      <c r="C6" s="91" t="s">
        <v>5</v>
      </c>
      <c r="D6" s="56" t="s">
        <v>680</v>
      </c>
    </row>
    <row r="7" spans="2:4" x14ac:dyDescent="0.2">
      <c r="B7" s="255"/>
      <c r="C7" s="91" t="s">
        <v>6</v>
      </c>
      <c r="D7" s="56" t="s">
        <v>678</v>
      </c>
    </row>
    <row r="8" spans="2:4" x14ac:dyDescent="0.2">
      <c r="B8" s="255"/>
      <c r="C8" s="91" t="s">
        <v>754</v>
      </c>
      <c r="D8" s="56" t="s">
        <v>755</v>
      </c>
    </row>
    <row r="9" spans="2:4" x14ac:dyDescent="0.2">
      <c r="B9" s="255"/>
      <c r="C9" s="91" t="s">
        <v>730</v>
      </c>
      <c r="D9" s="56" t="s">
        <v>731</v>
      </c>
    </row>
    <row r="10" spans="2:4" s="39" customFormat="1" x14ac:dyDescent="0.2">
      <c r="B10" s="255"/>
      <c r="C10" s="91" t="str">
        <f>IF($D2="Természetes személy","Adóazonosító jele:","Adószáma:")</f>
        <v>Adószáma:</v>
      </c>
      <c r="D10" s="56" t="s">
        <v>681</v>
      </c>
    </row>
    <row r="11" spans="2:4" x14ac:dyDescent="0.2">
      <c r="B11" s="255"/>
      <c r="C11" s="92" t="s">
        <v>36</v>
      </c>
      <c r="D11" s="57" t="s">
        <v>682</v>
      </c>
    </row>
    <row r="12" spans="2:4" x14ac:dyDescent="0.2">
      <c r="B12" s="255"/>
      <c r="C12" s="92" t="s">
        <v>7</v>
      </c>
      <c r="D12" s="57" t="s">
        <v>683</v>
      </c>
    </row>
    <row r="13" spans="2:4" x14ac:dyDescent="0.2">
      <c r="B13" s="255"/>
      <c r="C13" s="92" t="s">
        <v>8</v>
      </c>
      <c r="D13" s="57" t="s">
        <v>749</v>
      </c>
    </row>
    <row r="14" spans="2:4" x14ac:dyDescent="0.2">
      <c r="B14" s="255"/>
      <c r="C14" s="92" t="s">
        <v>34</v>
      </c>
      <c r="D14" s="57" t="s">
        <v>684</v>
      </c>
    </row>
    <row r="15" spans="2:4" x14ac:dyDescent="0.2">
      <c r="B15" s="256"/>
      <c r="C15" s="92" t="s">
        <v>35</v>
      </c>
      <c r="D15" s="57" t="s">
        <v>685</v>
      </c>
    </row>
    <row r="16" spans="2:4" x14ac:dyDescent="0.2">
      <c r="B16" s="251" t="s">
        <v>672</v>
      </c>
      <c r="C16" s="58" t="s">
        <v>12</v>
      </c>
      <c r="D16" s="66" t="s">
        <v>686</v>
      </c>
    </row>
    <row r="17" spans="2:4" x14ac:dyDescent="0.2">
      <c r="B17" s="252"/>
      <c r="C17" s="58" t="s">
        <v>37</v>
      </c>
      <c r="D17" s="66" t="s">
        <v>687</v>
      </c>
    </row>
    <row r="18" spans="2:4" ht="12.75" customHeight="1" x14ac:dyDescent="0.2">
      <c r="B18" s="252"/>
      <c r="C18" s="58" t="s">
        <v>38</v>
      </c>
      <c r="D18" s="66" t="s">
        <v>688</v>
      </c>
    </row>
    <row r="19" spans="2:4" x14ac:dyDescent="0.2">
      <c r="B19" s="252"/>
      <c r="C19" s="58" t="s">
        <v>39</v>
      </c>
      <c r="D19" s="66" t="s">
        <v>689</v>
      </c>
    </row>
    <row r="20" spans="2:4" x14ac:dyDescent="0.2">
      <c r="B20" s="252"/>
      <c r="C20" s="58" t="s">
        <v>40</v>
      </c>
      <c r="D20" s="66" t="s">
        <v>690</v>
      </c>
    </row>
    <row r="21" spans="2:4" x14ac:dyDescent="0.2">
      <c r="B21" s="252"/>
      <c r="C21" s="58" t="s">
        <v>633</v>
      </c>
      <c r="D21" s="67" t="s">
        <v>691</v>
      </c>
    </row>
    <row r="22" spans="2:4" ht="25.5" x14ac:dyDescent="0.2">
      <c r="B22" s="252"/>
      <c r="C22" s="59" t="s">
        <v>635</v>
      </c>
      <c r="D22" s="67" t="s">
        <v>692</v>
      </c>
    </row>
    <row r="23" spans="2:4" x14ac:dyDescent="0.2">
      <c r="B23" s="253"/>
      <c r="C23" s="58" t="s">
        <v>44</v>
      </c>
      <c r="D23" s="66" t="s">
        <v>693</v>
      </c>
    </row>
    <row r="24" spans="2:4" ht="12.75" customHeight="1" x14ac:dyDescent="0.2">
      <c r="B24" s="260" t="s">
        <v>673</v>
      </c>
      <c r="C24" s="93" t="s">
        <v>14</v>
      </c>
      <c r="D24" s="68" t="s">
        <v>676</v>
      </c>
    </row>
    <row r="25" spans="2:4" ht="27" customHeight="1" x14ac:dyDescent="0.2">
      <c r="B25" s="261"/>
      <c r="C25" s="93" t="s">
        <v>0</v>
      </c>
      <c r="D25" s="68" t="s">
        <v>695</v>
      </c>
    </row>
    <row r="26" spans="2:4" x14ac:dyDescent="0.2">
      <c r="B26" s="261"/>
      <c r="C26" s="93" t="s">
        <v>15</v>
      </c>
      <c r="D26" s="68" t="s">
        <v>694</v>
      </c>
    </row>
    <row r="27" spans="2:4" s="39" customFormat="1" x14ac:dyDescent="0.2">
      <c r="B27" s="261"/>
      <c r="C27" s="94" t="s">
        <v>744</v>
      </c>
      <c r="D27" s="68" t="s">
        <v>745</v>
      </c>
    </row>
    <row r="28" spans="2:4" x14ac:dyDescent="0.2">
      <c r="B28" s="261"/>
      <c r="C28" s="95" t="s">
        <v>636</v>
      </c>
      <c r="D28" s="68" t="s">
        <v>636</v>
      </c>
    </row>
    <row r="29" spans="2:4" ht="12.75" customHeight="1" x14ac:dyDescent="0.2">
      <c r="B29" s="261"/>
      <c r="C29" s="95" t="s">
        <v>637</v>
      </c>
      <c r="D29" s="68" t="s">
        <v>637</v>
      </c>
    </row>
    <row r="30" spans="2:4" ht="12.75" customHeight="1" x14ac:dyDescent="0.2">
      <c r="B30" s="262"/>
      <c r="C30" s="96" t="s">
        <v>20</v>
      </c>
      <c r="D30" s="60" t="s">
        <v>750</v>
      </c>
    </row>
    <row r="31" spans="2:4" x14ac:dyDescent="0.2">
      <c r="B31" s="257" t="s">
        <v>720</v>
      </c>
      <c r="C31" s="62" t="s">
        <v>763</v>
      </c>
      <c r="D31" s="69" t="s">
        <v>764</v>
      </c>
    </row>
    <row r="32" spans="2:4" ht="25.5" x14ac:dyDescent="0.2">
      <c r="B32" s="258"/>
      <c r="C32" s="62" t="s">
        <v>674</v>
      </c>
      <c r="D32" s="69" t="s">
        <v>696</v>
      </c>
    </row>
    <row r="33" spans="2:4" x14ac:dyDescent="0.2">
      <c r="B33" s="258"/>
      <c r="C33" s="97" t="s">
        <v>638</v>
      </c>
      <c r="D33" s="69" t="s">
        <v>697</v>
      </c>
    </row>
    <row r="34" spans="2:4" ht="12.75" customHeight="1" x14ac:dyDescent="0.2">
      <c r="B34" s="258"/>
      <c r="C34" s="97" t="s">
        <v>601</v>
      </c>
      <c r="D34" s="69" t="s">
        <v>698</v>
      </c>
    </row>
    <row r="35" spans="2:4" ht="12.75" customHeight="1" x14ac:dyDescent="0.2">
      <c r="B35" s="258"/>
      <c r="C35" s="97" t="s">
        <v>639</v>
      </c>
      <c r="D35" s="69" t="s">
        <v>699</v>
      </c>
    </row>
    <row r="36" spans="2:4" s="39" customFormat="1" ht="12.75" customHeight="1" x14ac:dyDescent="0.2">
      <c r="B36" s="259"/>
      <c r="C36" s="97" t="s">
        <v>20</v>
      </c>
      <c r="D36" s="69" t="s">
        <v>750</v>
      </c>
    </row>
    <row r="37" spans="2:4" ht="25.5" customHeight="1" x14ac:dyDescent="0.2">
      <c r="B37" s="263" t="s">
        <v>651</v>
      </c>
      <c r="C37" s="63" t="s">
        <v>675</v>
      </c>
      <c r="D37" s="61" t="s">
        <v>710</v>
      </c>
    </row>
    <row r="38" spans="2:4" ht="38.25" x14ac:dyDescent="0.2">
      <c r="B38" s="264"/>
      <c r="C38" s="63" t="s">
        <v>640</v>
      </c>
      <c r="D38" s="61" t="s">
        <v>752</v>
      </c>
    </row>
    <row r="39" spans="2:4" ht="25.5" x14ac:dyDescent="0.2">
      <c r="B39" s="264"/>
      <c r="C39" s="63" t="s">
        <v>27</v>
      </c>
      <c r="D39" s="61" t="s">
        <v>700</v>
      </c>
    </row>
    <row r="40" spans="2:4" ht="15" customHeight="1" x14ac:dyDescent="0.2">
      <c r="B40" s="264"/>
      <c r="C40" s="63" t="s">
        <v>641</v>
      </c>
      <c r="D40" s="61" t="s">
        <v>746</v>
      </c>
    </row>
    <row r="41" spans="2:4" ht="25.5" x14ac:dyDescent="0.2">
      <c r="B41" s="264"/>
      <c r="C41" s="63" t="s">
        <v>642</v>
      </c>
      <c r="D41" s="61" t="s">
        <v>756</v>
      </c>
    </row>
    <row r="42" spans="2:4" x14ac:dyDescent="0.2">
      <c r="B42" s="264"/>
      <c r="C42" s="63" t="s">
        <v>22</v>
      </c>
      <c r="D42" s="61" t="s">
        <v>701</v>
      </c>
    </row>
    <row r="43" spans="2:4" ht="25.5" x14ac:dyDescent="0.2">
      <c r="B43" s="264"/>
      <c r="C43" s="63" t="s">
        <v>626</v>
      </c>
      <c r="D43" s="61" t="s">
        <v>757</v>
      </c>
    </row>
    <row r="44" spans="2:4" x14ac:dyDescent="0.2">
      <c r="B44" s="264"/>
      <c r="C44" s="63" t="s">
        <v>671</v>
      </c>
      <c r="D44" s="61" t="s">
        <v>702</v>
      </c>
    </row>
    <row r="45" spans="2:4" ht="25.5" x14ac:dyDescent="0.2">
      <c r="B45" s="264"/>
      <c r="C45" s="63" t="s">
        <v>643</v>
      </c>
      <c r="D45" s="61" t="s">
        <v>751</v>
      </c>
    </row>
    <row r="46" spans="2:4" x14ac:dyDescent="0.2">
      <c r="B46" s="264"/>
      <c r="C46" s="63" t="s">
        <v>25</v>
      </c>
      <c r="D46" s="61" t="s">
        <v>753</v>
      </c>
    </row>
    <row r="47" spans="2:4" x14ac:dyDescent="0.2">
      <c r="B47" s="264"/>
      <c r="C47" s="63" t="s">
        <v>644</v>
      </c>
      <c r="D47" s="61" t="s">
        <v>703</v>
      </c>
    </row>
    <row r="48" spans="2:4" ht="25.5" x14ac:dyDescent="0.2">
      <c r="B48" s="264"/>
      <c r="C48" s="63" t="s">
        <v>645</v>
      </c>
      <c r="D48" s="61" t="s">
        <v>704</v>
      </c>
    </row>
    <row r="49" spans="2:4" x14ac:dyDescent="0.2">
      <c r="B49" s="264"/>
      <c r="C49" s="63" t="s">
        <v>29</v>
      </c>
      <c r="D49" s="61" t="s">
        <v>705</v>
      </c>
    </row>
    <row r="50" spans="2:4" ht="12.75" customHeight="1" x14ac:dyDescent="0.2">
      <c r="B50" s="264"/>
      <c r="C50" s="63" t="s">
        <v>706</v>
      </c>
      <c r="D50" s="61" t="s">
        <v>708</v>
      </c>
    </row>
    <row r="51" spans="2:4" x14ac:dyDescent="0.2">
      <c r="B51" s="265"/>
      <c r="C51" s="63" t="s">
        <v>707</v>
      </c>
      <c r="D51" s="61" t="s">
        <v>709</v>
      </c>
    </row>
    <row r="52" spans="2:4" ht="12.75" customHeight="1" x14ac:dyDescent="0.2">
      <c r="B52" s="102" t="s">
        <v>712</v>
      </c>
      <c r="C52" s="98" t="s">
        <v>613</v>
      </c>
      <c r="D52" s="65" t="s">
        <v>766</v>
      </c>
    </row>
    <row r="53" spans="2:4" s="39" customFormat="1" ht="12.75" customHeight="1" x14ac:dyDescent="0.2">
      <c r="B53" s="103"/>
      <c r="C53" s="98" t="s">
        <v>607</v>
      </c>
      <c r="D53" s="65" t="s">
        <v>713</v>
      </c>
    </row>
    <row r="54" spans="2:4" x14ac:dyDescent="0.2">
      <c r="B54" s="103"/>
      <c r="C54" s="98" t="s">
        <v>22</v>
      </c>
      <c r="D54" s="65" t="s">
        <v>714</v>
      </c>
    </row>
    <row r="55" spans="2:4" x14ac:dyDescent="0.2">
      <c r="B55" s="103"/>
      <c r="C55" s="98" t="s">
        <v>646</v>
      </c>
      <c r="D55" s="65" t="s">
        <v>711</v>
      </c>
    </row>
    <row r="56" spans="2:4" x14ac:dyDescent="0.2">
      <c r="B56" s="103"/>
      <c r="C56" s="98" t="s">
        <v>647</v>
      </c>
      <c r="D56" s="65" t="s">
        <v>715</v>
      </c>
    </row>
    <row r="57" spans="2:4" ht="15.75" x14ac:dyDescent="0.2">
      <c r="B57" s="103"/>
      <c r="C57" s="98" t="s">
        <v>648</v>
      </c>
      <c r="D57" s="65" t="s">
        <v>716</v>
      </c>
    </row>
    <row r="58" spans="2:4" x14ac:dyDescent="0.2">
      <c r="B58" s="103"/>
      <c r="C58" s="98" t="s">
        <v>650</v>
      </c>
      <c r="D58" s="65" t="s">
        <v>748</v>
      </c>
    </row>
    <row r="59" spans="2:4" x14ac:dyDescent="0.2">
      <c r="B59" s="103"/>
      <c r="C59" s="98" t="s">
        <v>649</v>
      </c>
      <c r="D59" s="65" t="s">
        <v>747</v>
      </c>
    </row>
    <row r="60" spans="2:4" s="39" customFormat="1" x14ac:dyDescent="0.2">
      <c r="B60" s="103"/>
      <c r="C60" s="64" t="s">
        <v>718</v>
      </c>
      <c r="D60" s="65" t="s">
        <v>719</v>
      </c>
    </row>
    <row r="61" spans="2:4" x14ac:dyDescent="0.2">
      <c r="B61" s="104"/>
      <c r="C61" s="64" t="s">
        <v>771</v>
      </c>
      <c r="D61" s="65" t="s">
        <v>770</v>
      </c>
    </row>
    <row r="62" spans="2:4" ht="44.25" customHeight="1" x14ac:dyDescent="0.2">
      <c r="B62" s="249" t="s">
        <v>761</v>
      </c>
      <c r="C62" s="250"/>
      <c r="D62" s="101" t="s">
        <v>758</v>
      </c>
    </row>
    <row r="63" spans="2:4" x14ac:dyDescent="0.2"/>
    <row r="64" spans="2:4" hidden="1" x14ac:dyDescent="0.2"/>
    <row r="65" hidden="1" x14ac:dyDescent="0.2"/>
  </sheetData>
  <sheetProtection password="C143" sheet="1" objects="1" scenarios="1"/>
  <mergeCells count="7">
    <mergeCell ref="B1:C1"/>
    <mergeCell ref="B62:C62"/>
    <mergeCell ref="B16:B23"/>
    <mergeCell ref="B2:B15"/>
    <mergeCell ref="B31:B36"/>
    <mergeCell ref="B24:B30"/>
    <mergeCell ref="B37:B51"/>
  </mergeCells>
  <conditionalFormatting sqref="C10">
    <cfRule type="expression" dxfId="6" priority="1">
      <formula>$D2="Természetes személy"</formula>
    </cfRule>
  </conditionalFormatting>
  <pageMargins left="0.7" right="0.7" top="0.75" bottom="0.75" header="0.3" footer="0.3"/>
  <pageSetup paperSize="8" scale="9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T223"/>
  <sheetViews>
    <sheetView workbookViewId="0">
      <pane xSplit="3" ySplit="1" topLeftCell="D32" activePane="bottomRight" state="frozen"/>
      <selection pane="topRight" activeCell="D1" sqref="D1"/>
      <selection pane="bottomLeft" activeCell="A2" sqref="A2"/>
      <selection pane="bottomRight" activeCell="B41" sqref="B41"/>
    </sheetView>
  </sheetViews>
  <sheetFormatPr defaultColWidth="9.33203125" defaultRowHeight="12.75" x14ac:dyDescent="0.2"/>
  <cols>
    <col min="1" max="1" width="4.1640625" style="100" bestFit="1" customWidth="1"/>
    <col min="2" max="2" width="19.6640625" style="21" bestFit="1" customWidth="1"/>
    <col min="3" max="3" width="28.83203125" style="8" bestFit="1" customWidth="1"/>
    <col min="4" max="4" width="30.83203125" style="22" bestFit="1" customWidth="1"/>
    <col min="5" max="5" width="26.33203125" style="8" bestFit="1" customWidth="1"/>
    <col min="6" max="6" width="16.6640625" style="8" bestFit="1" customWidth="1"/>
    <col min="7" max="7" width="13.6640625" style="8" customWidth="1"/>
    <col min="8" max="8" width="16.6640625" style="8" customWidth="1"/>
    <col min="9" max="9" width="35.83203125" style="8" customWidth="1"/>
    <col min="10" max="10" width="47.6640625" style="8" customWidth="1"/>
    <col min="11" max="11" width="17.6640625" style="8" customWidth="1"/>
    <col min="12" max="12" width="10" style="8" customWidth="1"/>
    <col min="13" max="13" width="10" style="72" customWidth="1"/>
    <col min="14" max="16" width="10" style="8" customWidth="1"/>
    <col min="17" max="17" width="49.33203125" style="8" bestFit="1" customWidth="1"/>
    <col min="19" max="20" width="9.33203125" style="33"/>
    <col min="21" max="16384" width="9.33203125" style="3"/>
  </cols>
  <sheetData>
    <row r="1" spans="1:18" ht="24.75" thickBot="1" x14ac:dyDescent="0.25">
      <c r="A1" s="78" t="s">
        <v>55</v>
      </c>
      <c r="B1" s="6" t="s">
        <v>23</v>
      </c>
      <c r="C1" s="6" t="s">
        <v>56</v>
      </c>
      <c r="D1" s="41" t="s">
        <v>416</v>
      </c>
      <c r="E1" s="44" t="s">
        <v>57</v>
      </c>
      <c r="F1" s="44" t="s">
        <v>58</v>
      </c>
      <c r="G1" s="44" t="s">
        <v>59</v>
      </c>
      <c r="H1" s="44" t="s">
        <v>60</v>
      </c>
      <c r="I1" s="45" t="s">
        <v>61</v>
      </c>
      <c r="J1" s="45" t="s">
        <v>64</v>
      </c>
      <c r="K1" s="5" t="s">
        <v>24</v>
      </c>
      <c r="L1" s="7" t="s">
        <v>593</v>
      </c>
      <c r="M1" s="80" t="s">
        <v>732</v>
      </c>
      <c r="N1" s="7" t="s">
        <v>733</v>
      </c>
      <c r="O1" s="7" t="s">
        <v>734</v>
      </c>
      <c r="P1" s="7" t="s">
        <v>735</v>
      </c>
      <c r="Q1" s="7" t="s">
        <v>42</v>
      </c>
      <c r="R1" s="3"/>
    </row>
    <row r="2" spans="1:18" ht="13.5" thickBot="1" x14ac:dyDescent="0.25">
      <c r="A2" s="79">
        <v>1</v>
      </c>
      <c r="B2" s="6" t="s">
        <v>66</v>
      </c>
      <c r="C2" s="43" t="s">
        <v>65</v>
      </c>
      <c r="D2" s="70" t="s">
        <v>656</v>
      </c>
      <c r="E2" s="44"/>
      <c r="F2" s="17" t="s">
        <v>400</v>
      </c>
      <c r="G2" s="18">
        <v>9375</v>
      </c>
      <c r="H2" s="44"/>
      <c r="I2" s="40" t="s">
        <v>558</v>
      </c>
      <c r="J2" s="24" t="s">
        <v>284</v>
      </c>
      <c r="K2" s="5" t="s">
        <v>576</v>
      </c>
      <c r="L2" s="2" t="s">
        <v>592</v>
      </c>
      <c r="M2" s="73"/>
      <c r="N2" s="2"/>
      <c r="O2" s="2"/>
      <c r="P2" s="2"/>
      <c r="Q2" s="7"/>
      <c r="R2" s="3"/>
    </row>
    <row r="3" spans="1:18" ht="13.5" thickBot="1" x14ac:dyDescent="0.25">
      <c r="A3" s="99">
        <v>2</v>
      </c>
      <c r="B3" s="10" t="s">
        <v>69</v>
      </c>
      <c r="C3" s="14" t="s">
        <v>68</v>
      </c>
      <c r="D3" s="10" t="s">
        <v>483</v>
      </c>
      <c r="E3" s="7"/>
      <c r="F3" s="15">
        <v>406.02499999999998</v>
      </c>
      <c r="G3" s="7"/>
      <c r="H3" s="15" t="s">
        <v>70</v>
      </c>
      <c r="I3" s="75" t="s">
        <v>736</v>
      </c>
      <c r="J3" s="7" t="s">
        <v>64</v>
      </c>
      <c r="K3" s="9" t="s">
        <v>577</v>
      </c>
      <c r="L3" s="2" t="s">
        <v>594</v>
      </c>
      <c r="M3" s="74">
        <v>243</v>
      </c>
      <c r="N3" s="7" t="s">
        <v>550</v>
      </c>
      <c r="O3" s="15">
        <v>121.5</v>
      </c>
      <c r="P3" s="7" t="s">
        <v>550</v>
      </c>
      <c r="Q3" s="7"/>
      <c r="R3" s="39"/>
    </row>
    <row r="4" spans="1:18" ht="13.5" thickBot="1" x14ac:dyDescent="0.25">
      <c r="A4" s="79">
        <v>3</v>
      </c>
      <c r="B4" s="10" t="s">
        <v>72</v>
      </c>
      <c r="C4" s="14" t="s">
        <v>71</v>
      </c>
      <c r="D4" s="10" t="s">
        <v>505</v>
      </c>
      <c r="E4" s="7"/>
      <c r="F4" s="15">
        <v>406.02499999999998</v>
      </c>
      <c r="G4" s="7"/>
      <c r="H4" s="15" t="s">
        <v>70</v>
      </c>
      <c r="I4" s="75" t="s">
        <v>736</v>
      </c>
      <c r="J4" s="7" t="s">
        <v>64</v>
      </c>
      <c r="K4" s="9" t="s">
        <v>577</v>
      </c>
      <c r="L4" s="2" t="s">
        <v>594</v>
      </c>
      <c r="M4" s="74">
        <v>243</v>
      </c>
      <c r="N4" s="7" t="s">
        <v>550</v>
      </c>
      <c r="O4" s="15">
        <v>121.5</v>
      </c>
      <c r="P4" s="7" t="s">
        <v>550</v>
      </c>
      <c r="Q4" s="7"/>
      <c r="R4" s="39"/>
    </row>
    <row r="5" spans="1:18" ht="13.5" thickBot="1" x14ac:dyDescent="0.25">
      <c r="A5" s="99">
        <v>4</v>
      </c>
      <c r="B5" s="10" t="s">
        <v>73</v>
      </c>
      <c r="C5" s="14" t="s">
        <v>71</v>
      </c>
      <c r="D5" s="10" t="s">
        <v>506</v>
      </c>
      <c r="E5" s="7"/>
      <c r="F5" s="15">
        <v>406.02800000000002</v>
      </c>
      <c r="G5" s="7"/>
      <c r="H5" s="15" t="s">
        <v>74</v>
      </c>
      <c r="I5" s="75" t="s">
        <v>736</v>
      </c>
      <c r="J5" s="7" t="s">
        <v>64</v>
      </c>
      <c r="K5" s="9" t="s">
        <v>577</v>
      </c>
      <c r="L5" s="2" t="s">
        <v>594</v>
      </c>
      <c r="M5" s="74">
        <v>243</v>
      </c>
      <c r="N5" s="7" t="s">
        <v>550</v>
      </c>
      <c r="O5" s="15">
        <v>121.5</v>
      </c>
      <c r="P5" s="7" t="s">
        <v>550</v>
      </c>
      <c r="Q5" s="7"/>
      <c r="R5" s="39"/>
    </row>
    <row r="6" spans="1:18" ht="13.5" thickBot="1" x14ac:dyDescent="0.25">
      <c r="A6" s="79">
        <v>5</v>
      </c>
      <c r="B6" s="10" t="s">
        <v>75</v>
      </c>
      <c r="C6" s="14" t="s">
        <v>71</v>
      </c>
      <c r="D6" s="10" t="s">
        <v>504</v>
      </c>
      <c r="E6" s="7"/>
      <c r="F6" s="15">
        <v>406.02499999999998</v>
      </c>
      <c r="G6" s="7"/>
      <c r="H6" s="15" t="s">
        <v>76</v>
      </c>
      <c r="I6" s="75" t="s">
        <v>736</v>
      </c>
      <c r="J6" s="7" t="s">
        <v>64</v>
      </c>
      <c r="K6" s="9" t="s">
        <v>577</v>
      </c>
      <c r="L6" s="2" t="s">
        <v>594</v>
      </c>
      <c r="M6" s="74">
        <v>243</v>
      </c>
      <c r="N6" s="7" t="s">
        <v>550</v>
      </c>
      <c r="O6" s="15">
        <v>121.5</v>
      </c>
      <c r="P6" s="7" t="s">
        <v>550</v>
      </c>
      <c r="Q6" s="7"/>
      <c r="R6" s="39"/>
    </row>
    <row r="7" spans="1:18" ht="13.5" thickBot="1" x14ac:dyDescent="0.25">
      <c r="A7" s="99">
        <v>6</v>
      </c>
      <c r="B7" s="10" t="s">
        <v>77</v>
      </c>
      <c r="C7" s="14" t="s">
        <v>71</v>
      </c>
      <c r="D7" s="10" t="s">
        <v>504</v>
      </c>
      <c r="E7" s="7"/>
      <c r="F7" s="15">
        <v>406.02499999999998</v>
      </c>
      <c r="G7" s="7"/>
      <c r="H7" s="15" t="s">
        <v>78</v>
      </c>
      <c r="I7" s="75" t="s">
        <v>736</v>
      </c>
      <c r="J7" s="7" t="s">
        <v>64</v>
      </c>
      <c r="K7" s="9" t="s">
        <v>577</v>
      </c>
      <c r="L7" s="2" t="s">
        <v>594</v>
      </c>
      <c r="M7" s="74">
        <v>243</v>
      </c>
      <c r="N7" s="7" t="s">
        <v>550</v>
      </c>
      <c r="O7" s="15">
        <v>121.5</v>
      </c>
      <c r="P7" s="7" t="s">
        <v>550</v>
      </c>
      <c r="Q7" s="7"/>
      <c r="R7" s="39"/>
    </row>
    <row r="8" spans="1:18" ht="13.5" thickBot="1" x14ac:dyDescent="0.25">
      <c r="A8" s="79">
        <v>7</v>
      </c>
      <c r="B8" s="10" t="s">
        <v>80</v>
      </c>
      <c r="C8" s="14" t="s">
        <v>79</v>
      </c>
      <c r="D8" s="70" t="s">
        <v>669</v>
      </c>
      <c r="E8" s="7"/>
      <c r="F8" s="15">
        <v>406.02499999999998</v>
      </c>
      <c r="G8" s="7"/>
      <c r="H8" s="15" t="s">
        <v>70</v>
      </c>
      <c r="I8" s="75" t="s">
        <v>736</v>
      </c>
      <c r="J8" s="7" t="s">
        <v>64</v>
      </c>
      <c r="K8" s="9" t="s">
        <v>577</v>
      </c>
      <c r="L8" s="2" t="s">
        <v>594</v>
      </c>
      <c r="M8" s="74">
        <v>243</v>
      </c>
      <c r="N8" s="7" t="s">
        <v>550</v>
      </c>
      <c r="O8" s="15">
        <v>121.5</v>
      </c>
      <c r="P8" s="7" t="s">
        <v>550</v>
      </c>
      <c r="Q8" s="7"/>
      <c r="R8" s="39"/>
    </row>
    <row r="9" spans="1:18" ht="13.5" thickBot="1" x14ac:dyDescent="0.25">
      <c r="A9" s="99">
        <v>8</v>
      </c>
      <c r="B9" s="48" t="s">
        <v>82</v>
      </c>
      <c r="C9" s="42" t="s">
        <v>81</v>
      </c>
      <c r="D9" s="71" t="s">
        <v>657</v>
      </c>
      <c r="E9" s="41" t="s">
        <v>83</v>
      </c>
      <c r="F9" s="40"/>
      <c r="G9" s="40"/>
      <c r="H9" s="40">
        <v>20</v>
      </c>
      <c r="I9" s="36" t="s">
        <v>126</v>
      </c>
      <c r="J9" s="24" t="s">
        <v>63</v>
      </c>
      <c r="K9" s="9" t="s">
        <v>575</v>
      </c>
      <c r="L9" s="2" t="s">
        <v>592</v>
      </c>
      <c r="M9" s="77"/>
      <c r="N9" s="2"/>
      <c r="O9" s="41"/>
      <c r="P9" s="2"/>
      <c r="Q9" s="7"/>
      <c r="R9" s="3"/>
    </row>
    <row r="10" spans="1:18" ht="13.5" thickBot="1" x14ac:dyDescent="0.25">
      <c r="A10" s="79">
        <v>9</v>
      </c>
      <c r="B10" s="48" t="s">
        <v>87</v>
      </c>
      <c r="C10" s="42" t="s">
        <v>226</v>
      </c>
      <c r="D10" s="71" t="s">
        <v>658</v>
      </c>
      <c r="E10" s="41" t="s">
        <v>88</v>
      </c>
      <c r="F10" s="40"/>
      <c r="G10" s="40"/>
      <c r="H10" s="40">
        <v>400</v>
      </c>
      <c r="I10" s="40" t="s">
        <v>89</v>
      </c>
      <c r="J10" s="24" t="s">
        <v>63</v>
      </c>
      <c r="K10" s="9" t="s">
        <v>575</v>
      </c>
      <c r="L10" s="2" t="s">
        <v>592</v>
      </c>
      <c r="M10" s="77"/>
      <c r="N10" s="2"/>
      <c r="O10" s="41"/>
      <c r="P10" s="2"/>
      <c r="Q10" s="7"/>
      <c r="R10" s="3"/>
    </row>
    <row r="11" spans="1:18" ht="13.5" thickBot="1" x14ac:dyDescent="0.25">
      <c r="A11" s="99">
        <v>10</v>
      </c>
      <c r="B11" s="6" t="s">
        <v>90</v>
      </c>
      <c r="C11" s="43" t="s">
        <v>81</v>
      </c>
      <c r="D11" s="10" t="s">
        <v>417</v>
      </c>
      <c r="E11" s="40" t="s">
        <v>161</v>
      </c>
      <c r="F11" s="44"/>
      <c r="G11" s="44"/>
      <c r="H11" s="44"/>
      <c r="I11" s="36" t="s">
        <v>617</v>
      </c>
      <c r="J11" s="43" t="s">
        <v>86</v>
      </c>
      <c r="K11" s="5" t="s">
        <v>576</v>
      </c>
      <c r="L11" s="2" t="s">
        <v>592</v>
      </c>
      <c r="M11" s="73"/>
      <c r="N11" s="2"/>
      <c r="O11" s="2"/>
      <c r="P11" s="2"/>
      <c r="Q11" s="7"/>
      <c r="R11" s="3"/>
    </row>
    <row r="12" spans="1:18" ht="13.5" thickBot="1" x14ac:dyDescent="0.25">
      <c r="A12" s="79">
        <v>11</v>
      </c>
      <c r="B12" s="6" t="s">
        <v>91</v>
      </c>
      <c r="C12" s="43" t="s">
        <v>81</v>
      </c>
      <c r="D12" s="70" t="s">
        <v>659</v>
      </c>
      <c r="E12" s="44"/>
      <c r="F12" s="44"/>
      <c r="G12" s="44"/>
      <c r="H12" s="44"/>
      <c r="I12" s="40" t="s">
        <v>556</v>
      </c>
      <c r="J12" s="43" t="s">
        <v>92</v>
      </c>
      <c r="K12" s="5" t="s">
        <v>576</v>
      </c>
      <c r="L12" s="2" t="s">
        <v>592</v>
      </c>
      <c r="M12" s="77"/>
      <c r="N12" s="2"/>
      <c r="O12" s="41"/>
      <c r="P12" s="2"/>
      <c r="Q12" s="7"/>
      <c r="R12" s="3"/>
    </row>
    <row r="13" spans="1:18" ht="13.5" thickBot="1" x14ac:dyDescent="0.25">
      <c r="A13" s="99">
        <v>12</v>
      </c>
      <c r="B13" s="10" t="s">
        <v>94</v>
      </c>
      <c r="C13" s="14" t="s">
        <v>93</v>
      </c>
      <c r="D13" s="10" t="s">
        <v>417</v>
      </c>
      <c r="E13" s="7"/>
      <c r="F13" s="15">
        <v>406</v>
      </c>
      <c r="G13" s="7"/>
      <c r="H13" s="15" t="s">
        <v>95</v>
      </c>
      <c r="I13" s="75" t="s">
        <v>736</v>
      </c>
      <c r="J13" s="7" t="s">
        <v>64</v>
      </c>
      <c r="K13" s="9" t="s">
        <v>577</v>
      </c>
      <c r="L13" s="2" t="s">
        <v>594</v>
      </c>
      <c r="M13" s="74">
        <v>121.5</v>
      </c>
      <c r="N13" s="7" t="s">
        <v>550</v>
      </c>
      <c r="O13" s="15">
        <v>121.5</v>
      </c>
      <c r="P13" s="7" t="s">
        <v>550</v>
      </c>
      <c r="Q13" s="7"/>
      <c r="R13" s="39"/>
    </row>
    <row r="14" spans="1:18" ht="13.5" thickBot="1" x14ac:dyDescent="0.25">
      <c r="A14" s="79">
        <v>13</v>
      </c>
      <c r="B14" s="10" t="s">
        <v>97</v>
      </c>
      <c r="C14" s="42" t="s">
        <v>96</v>
      </c>
      <c r="D14" s="10" t="s">
        <v>417</v>
      </c>
      <c r="E14" s="41"/>
      <c r="F14" s="41">
        <v>1090</v>
      </c>
      <c r="G14" s="41">
        <v>1030</v>
      </c>
      <c r="H14" s="41"/>
      <c r="I14" s="40" t="s">
        <v>555</v>
      </c>
      <c r="J14" s="42" t="s">
        <v>98</v>
      </c>
      <c r="K14" s="9" t="s">
        <v>576</v>
      </c>
      <c r="L14" s="2" t="s">
        <v>592</v>
      </c>
      <c r="M14" s="77"/>
      <c r="N14" s="2"/>
      <c r="O14" s="41"/>
      <c r="P14" s="2"/>
      <c r="Q14" s="7"/>
      <c r="R14" s="3"/>
    </row>
    <row r="15" spans="1:18" ht="13.5" thickBot="1" x14ac:dyDescent="0.25">
      <c r="A15" s="99">
        <v>14</v>
      </c>
      <c r="B15" s="10" t="s">
        <v>100</v>
      </c>
      <c r="C15" s="14" t="s">
        <v>99</v>
      </c>
      <c r="D15" s="10" t="s">
        <v>456</v>
      </c>
      <c r="E15" s="7"/>
      <c r="F15" s="15">
        <v>406.02800000000002</v>
      </c>
      <c r="G15" s="7"/>
      <c r="H15" s="15" t="s">
        <v>70</v>
      </c>
      <c r="I15" s="75" t="s">
        <v>736</v>
      </c>
      <c r="J15" s="7" t="s">
        <v>64</v>
      </c>
      <c r="K15" s="9" t="s">
        <v>577</v>
      </c>
      <c r="L15" s="2" t="s">
        <v>594</v>
      </c>
      <c r="M15" s="74">
        <v>243</v>
      </c>
      <c r="N15" s="7" t="s">
        <v>550</v>
      </c>
      <c r="O15" s="15">
        <v>121.5</v>
      </c>
      <c r="P15" s="7" t="s">
        <v>550</v>
      </c>
      <c r="Q15" s="7"/>
      <c r="R15" s="39"/>
    </row>
    <row r="16" spans="1:18" ht="13.5" thickBot="1" x14ac:dyDescent="0.25">
      <c r="A16" s="79">
        <v>15</v>
      </c>
      <c r="B16" s="10" t="s">
        <v>101</v>
      </c>
      <c r="C16" s="14" t="s">
        <v>99</v>
      </c>
      <c r="D16" s="10" t="s">
        <v>457</v>
      </c>
      <c r="E16" s="7"/>
      <c r="F16" s="15">
        <v>406.02499999999998</v>
      </c>
      <c r="G16" s="7"/>
      <c r="H16" s="15" t="s">
        <v>70</v>
      </c>
      <c r="I16" s="75" t="s">
        <v>736</v>
      </c>
      <c r="J16" s="7" t="s">
        <v>64</v>
      </c>
      <c r="K16" s="9" t="s">
        <v>577</v>
      </c>
      <c r="L16" s="2" t="s">
        <v>594</v>
      </c>
      <c r="M16" s="74">
        <v>243</v>
      </c>
      <c r="N16" s="7" t="s">
        <v>550</v>
      </c>
      <c r="O16" s="15">
        <v>121.5</v>
      </c>
      <c r="P16" s="7" t="s">
        <v>550</v>
      </c>
      <c r="Q16" s="7"/>
      <c r="R16" s="39"/>
    </row>
    <row r="17" spans="1:18" ht="13.5" thickBot="1" x14ac:dyDescent="0.25">
      <c r="A17" s="99">
        <v>16</v>
      </c>
      <c r="B17" s="10" t="s">
        <v>102</v>
      </c>
      <c r="C17" s="14" t="s">
        <v>99</v>
      </c>
      <c r="D17" s="10" t="s">
        <v>456</v>
      </c>
      <c r="E17" s="7"/>
      <c r="F17" s="15">
        <v>406.02499999999998</v>
      </c>
      <c r="G17" s="7"/>
      <c r="H17" s="15" t="s">
        <v>70</v>
      </c>
      <c r="I17" s="75" t="s">
        <v>736</v>
      </c>
      <c r="J17" s="7" t="s">
        <v>64</v>
      </c>
      <c r="K17" s="9" t="s">
        <v>577</v>
      </c>
      <c r="L17" s="2" t="s">
        <v>594</v>
      </c>
      <c r="M17" s="74">
        <v>243</v>
      </c>
      <c r="N17" s="7" t="s">
        <v>550</v>
      </c>
      <c r="O17" s="15">
        <v>121.5</v>
      </c>
      <c r="P17" s="7" t="s">
        <v>550</v>
      </c>
      <c r="Q17" s="7"/>
      <c r="R17" s="39"/>
    </row>
    <row r="18" spans="1:18" ht="13.5" thickBot="1" x14ac:dyDescent="0.25">
      <c r="A18" s="79">
        <v>17</v>
      </c>
      <c r="B18" s="10" t="s">
        <v>103</v>
      </c>
      <c r="C18" s="14" t="s">
        <v>99</v>
      </c>
      <c r="D18" s="10" t="s">
        <v>458</v>
      </c>
      <c r="E18" s="7"/>
      <c r="F18" s="15">
        <v>406.02499999999998</v>
      </c>
      <c r="G18" s="7"/>
      <c r="H18" s="15" t="s">
        <v>70</v>
      </c>
      <c r="I18" s="75" t="s">
        <v>736</v>
      </c>
      <c r="J18" s="7" t="s">
        <v>64</v>
      </c>
      <c r="K18" s="9" t="s">
        <v>577</v>
      </c>
      <c r="L18" s="2" t="s">
        <v>594</v>
      </c>
      <c r="M18" s="74">
        <v>243</v>
      </c>
      <c r="N18" s="7" t="s">
        <v>550</v>
      </c>
      <c r="O18" s="15">
        <v>121.5</v>
      </c>
      <c r="P18" s="7" t="s">
        <v>550</v>
      </c>
      <c r="Q18" s="7"/>
      <c r="R18" s="39"/>
    </row>
    <row r="19" spans="1:18" ht="13.5" thickBot="1" x14ac:dyDescent="0.25">
      <c r="A19" s="99">
        <v>18</v>
      </c>
      <c r="B19" s="10" t="s">
        <v>104</v>
      </c>
      <c r="C19" s="14" t="s">
        <v>99</v>
      </c>
      <c r="D19" s="10" t="s">
        <v>459</v>
      </c>
      <c r="E19" s="7"/>
      <c r="F19" s="15">
        <v>406.02800000000002</v>
      </c>
      <c r="G19" s="7"/>
      <c r="H19" s="15" t="s">
        <v>105</v>
      </c>
      <c r="I19" s="75" t="s">
        <v>736</v>
      </c>
      <c r="J19" s="7" t="s">
        <v>64</v>
      </c>
      <c r="K19" s="9" t="s">
        <v>577</v>
      </c>
      <c r="L19" s="2" t="s">
        <v>594</v>
      </c>
      <c r="M19" s="74">
        <v>243</v>
      </c>
      <c r="N19" s="7" t="s">
        <v>550</v>
      </c>
      <c r="O19" s="15">
        <v>121.5</v>
      </c>
      <c r="P19" s="7" t="s">
        <v>550</v>
      </c>
      <c r="Q19" s="7"/>
      <c r="R19" s="39"/>
    </row>
    <row r="20" spans="1:18" ht="13.5" thickBot="1" x14ac:dyDescent="0.25">
      <c r="A20" s="79">
        <v>19</v>
      </c>
      <c r="B20" s="10" t="s">
        <v>106</v>
      </c>
      <c r="C20" s="14" t="s">
        <v>99</v>
      </c>
      <c r="D20" s="10" t="s">
        <v>459</v>
      </c>
      <c r="E20" s="7"/>
      <c r="F20" s="15">
        <v>406.02800000000002</v>
      </c>
      <c r="G20" s="7"/>
      <c r="H20" s="15" t="s">
        <v>105</v>
      </c>
      <c r="I20" s="75" t="s">
        <v>736</v>
      </c>
      <c r="J20" s="7" t="s">
        <v>64</v>
      </c>
      <c r="K20" s="9" t="s">
        <v>577</v>
      </c>
      <c r="L20" s="2" t="s">
        <v>594</v>
      </c>
      <c r="M20" s="74">
        <v>243</v>
      </c>
      <c r="N20" s="7" t="s">
        <v>550</v>
      </c>
      <c r="O20" s="15">
        <v>121.5</v>
      </c>
      <c r="P20" s="7" t="s">
        <v>550</v>
      </c>
      <c r="Q20" s="7"/>
      <c r="R20" s="39"/>
    </row>
    <row r="21" spans="1:18" ht="13.5" thickBot="1" x14ac:dyDescent="0.25">
      <c r="A21" s="99">
        <v>20</v>
      </c>
      <c r="B21" s="10" t="s">
        <v>107</v>
      </c>
      <c r="C21" s="14" t="s">
        <v>99</v>
      </c>
      <c r="D21" s="10" t="s">
        <v>459</v>
      </c>
      <c r="E21" s="7"/>
      <c r="F21" s="15">
        <v>406.02800000000002</v>
      </c>
      <c r="G21" s="7"/>
      <c r="H21" s="15" t="s">
        <v>105</v>
      </c>
      <c r="I21" s="75" t="s">
        <v>736</v>
      </c>
      <c r="J21" s="7" t="s">
        <v>64</v>
      </c>
      <c r="K21" s="9" t="s">
        <v>577</v>
      </c>
      <c r="L21" s="2" t="s">
        <v>594</v>
      </c>
      <c r="M21" s="74">
        <v>243</v>
      </c>
      <c r="N21" s="7" t="s">
        <v>550</v>
      </c>
      <c r="O21" s="15">
        <v>121.5</v>
      </c>
      <c r="P21" s="7" t="s">
        <v>550</v>
      </c>
      <c r="Q21" s="7"/>
      <c r="R21" s="39"/>
    </row>
    <row r="22" spans="1:18" ht="13.5" thickBot="1" x14ac:dyDescent="0.25">
      <c r="A22" s="79">
        <v>21</v>
      </c>
      <c r="B22" s="10" t="s">
        <v>108</v>
      </c>
      <c r="C22" s="14" t="s">
        <v>99</v>
      </c>
      <c r="D22" s="10" t="s">
        <v>459</v>
      </c>
      <c r="E22" s="7"/>
      <c r="F22" s="15">
        <v>406.02800000000002</v>
      </c>
      <c r="G22" s="7"/>
      <c r="H22" s="15" t="s">
        <v>105</v>
      </c>
      <c r="I22" s="75" t="s">
        <v>736</v>
      </c>
      <c r="J22" s="7" t="s">
        <v>64</v>
      </c>
      <c r="K22" s="9" t="s">
        <v>577</v>
      </c>
      <c r="L22" s="2" t="s">
        <v>594</v>
      </c>
      <c r="M22" s="74">
        <v>243</v>
      </c>
      <c r="N22" s="7" t="s">
        <v>550</v>
      </c>
      <c r="O22" s="15">
        <v>121.5</v>
      </c>
      <c r="P22" s="7" t="s">
        <v>550</v>
      </c>
      <c r="Q22" s="7"/>
      <c r="R22" s="39"/>
    </row>
    <row r="23" spans="1:18" ht="13.5" thickBot="1" x14ac:dyDescent="0.25">
      <c r="A23" s="99">
        <v>22</v>
      </c>
      <c r="B23" s="10" t="s">
        <v>514</v>
      </c>
      <c r="C23" s="42" t="s">
        <v>109</v>
      </c>
      <c r="D23" s="10" t="s">
        <v>515</v>
      </c>
      <c r="E23" s="41" t="s">
        <v>110</v>
      </c>
      <c r="F23" s="2"/>
      <c r="G23" s="41" t="s">
        <v>110</v>
      </c>
      <c r="H23" s="41" t="s">
        <v>111</v>
      </c>
      <c r="I23" s="40" t="s">
        <v>556</v>
      </c>
      <c r="J23" s="42" t="s">
        <v>92</v>
      </c>
      <c r="K23" s="9" t="s">
        <v>576</v>
      </c>
      <c r="L23" s="2" t="s">
        <v>592</v>
      </c>
      <c r="M23" s="77"/>
      <c r="N23" s="2"/>
      <c r="O23" s="41"/>
      <c r="P23" s="2"/>
      <c r="Q23" s="7"/>
      <c r="R23" s="3"/>
    </row>
    <row r="24" spans="1:18" ht="13.5" thickBot="1" x14ac:dyDescent="0.25">
      <c r="A24" s="79">
        <v>23</v>
      </c>
      <c r="B24" s="10" t="s">
        <v>737</v>
      </c>
      <c r="C24" s="14" t="s">
        <v>738</v>
      </c>
      <c r="D24" s="71" t="s">
        <v>669</v>
      </c>
      <c r="E24" s="7"/>
      <c r="F24" s="15">
        <v>406.02800000000002</v>
      </c>
      <c r="G24" s="7"/>
      <c r="H24" s="15" t="s">
        <v>70</v>
      </c>
      <c r="I24" s="75" t="s">
        <v>736</v>
      </c>
      <c r="J24" s="7" t="s">
        <v>64</v>
      </c>
      <c r="K24" s="9" t="s">
        <v>577</v>
      </c>
      <c r="L24" s="2" t="s">
        <v>594</v>
      </c>
      <c r="M24" s="74">
        <v>243</v>
      </c>
      <c r="N24" s="7" t="s">
        <v>550</v>
      </c>
      <c r="O24" s="15">
        <v>121.5</v>
      </c>
      <c r="P24" s="7" t="s">
        <v>550</v>
      </c>
      <c r="Q24" s="7"/>
      <c r="R24" s="39"/>
    </row>
    <row r="25" spans="1:18" ht="13.5" thickBot="1" x14ac:dyDescent="0.25">
      <c r="A25" s="99">
        <v>24</v>
      </c>
      <c r="B25" s="10" t="s">
        <v>112</v>
      </c>
      <c r="C25" s="42" t="s">
        <v>68</v>
      </c>
      <c r="D25" s="10" t="s">
        <v>484</v>
      </c>
      <c r="E25" s="41" t="s">
        <v>113</v>
      </c>
      <c r="F25" s="41"/>
      <c r="G25" s="41"/>
      <c r="H25" s="41" t="s">
        <v>114</v>
      </c>
      <c r="I25" s="40" t="s">
        <v>556</v>
      </c>
      <c r="J25" s="42" t="s">
        <v>92</v>
      </c>
      <c r="K25" s="9" t="s">
        <v>576</v>
      </c>
      <c r="L25" s="2" t="s">
        <v>592</v>
      </c>
      <c r="M25" s="77"/>
      <c r="N25" s="2"/>
      <c r="O25" s="41"/>
      <c r="P25" s="2"/>
      <c r="Q25" s="7"/>
      <c r="R25" s="3"/>
    </row>
    <row r="26" spans="1:18" ht="13.5" thickBot="1" x14ac:dyDescent="0.25">
      <c r="A26" s="79">
        <v>25</v>
      </c>
      <c r="B26" s="10" t="s">
        <v>115</v>
      </c>
      <c r="C26" s="42" t="s">
        <v>81</v>
      </c>
      <c r="D26" s="71" t="s">
        <v>659</v>
      </c>
      <c r="E26" s="41"/>
      <c r="F26" s="41">
        <v>4300</v>
      </c>
      <c r="G26" s="41">
        <v>4300</v>
      </c>
      <c r="H26" s="41" t="s">
        <v>116</v>
      </c>
      <c r="I26" s="40" t="s">
        <v>556</v>
      </c>
      <c r="J26" s="42" t="s">
        <v>92</v>
      </c>
      <c r="K26" s="9" t="s">
        <v>576</v>
      </c>
      <c r="L26" s="2" t="s">
        <v>592</v>
      </c>
      <c r="M26" s="77"/>
      <c r="N26" s="2"/>
      <c r="O26" s="41"/>
      <c r="P26" s="2"/>
      <c r="Q26" s="7"/>
      <c r="R26" s="3"/>
    </row>
    <row r="27" spans="1:18" ht="13.5" thickBot="1" x14ac:dyDescent="0.25">
      <c r="A27" s="99">
        <v>26</v>
      </c>
      <c r="B27" s="10" t="s">
        <v>118</v>
      </c>
      <c r="C27" s="14" t="s">
        <v>117</v>
      </c>
      <c r="D27" s="10" t="s">
        <v>417</v>
      </c>
      <c r="E27" s="7"/>
      <c r="F27" s="15">
        <v>406.02499999999998</v>
      </c>
      <c r="G27" s="7"/>
      <c r="H27" s="15" t="s">
        <v>70</v>
      </c>
      <c r="I27" s="75" t="s">
        <v>736</v>
      </c>
      <c r="J27" s="7" t="s">
        <v>64</v>
      </c>
      <c r="K27" s="9" t="s">
        <v>577</v>
      </c>
      <c r="L27" s="2" t="s">
        <v>594</v>
      </c>
      <c r="M27" s="74">
        <v>243</v>
      </c>
      <c r="N27" s="7" t="s">
        <v>550</v>
      </c>
      <c r="O27" s="15">
        <v>121.5</v>
      </c>
      <c r="P27" s="7" t="s">
        <v>550</v>
      </c>
      <c r="Q27" s="7"/>
      <c r="R27" s="39"/>
    </row>
    <row r="28" spans="1:18" ht="13.5" thickBot="1" x14ac:dyDescent="0.25">
      <c r="A28" s="79">
        <v>27</v>
      </c>
      <c r="B28" s="10" t="s">
        <v>121</v>
      </c>
      <c r="C28" s="42" t="s">
        <v>119</v>
      </c>
      <c r="D28" s="10" t="s">
        <v>436</v>
      </c>
      <c r="E28" s="41" t="s">
        <v>83</v>
      </c>
      <c r="F28" s="41"/>
      <c r="G28" s="41"/>
      <c r="H28" s="41">
        <v>5</v>
      </c>
      <c r="I28" s="51" t="s">
        <v>126</v>
      </c>
      <c r="J28" s="42" t="s">
        <v>63</v>
      </c>
      <c r="K28" s="9" t="s">
        <v>575</v>
      </c>
      <c r="L28" s="2" t="s">
        <v>592</v>
      </c>
      <c r="M28" s="77"/>
      <c r="N28" s="2"/>
      <c r="O28" s="41"/>
      <c r="P28" s="2"/>
      <c r="Q28" s="7" t="s">
        <v>120</v>
      </c>
      <c r="R28" s="3"/>
    </row>
    <row r="29" spans="1:18" ht="13.5" thickBot="1" x14ac:dyDescent="0.25">
      <c r="A29" s="99">
        <v>28</v>
      </c>
      <c r="B29" s="6" t="s">
        <v>122</v>
      </c>
      <c r="C29" s="43" t="s">
        <v>119</v>
      </c>
      <c r="D29" s="10" t="s">
        <v>437</v>
      </c>
      <c r="E29" s="44" t="s">
        <v>83</v>
      </c>
      <c r="F29" s="44"/>
      <c r="G29" s="44"/>
      <c r="H29" s="44" t="s">
        <v>123</v>
      </c>
      <c r="I29" s="51" t="s">
        <v>126</v>
      </c>
      <c r="J29" s="43" t="s">
        <v>63</v>
      </c>
      <c r="K29" s="9" t="s">
        <v>575</v>
      </c>
      <c r="L29" s="2" t="s">
        <v>592</v>
      </c>
      <c r="M29" s="77"/>
      <c r="N29" s="2"/>
      <c r="O29" s="41"/>
      <c r="P29" s="2"/>
      <c r="Q29" s="7"/>
      <c r="R29" s="3"/>
    </row>
    <row r="30" spans="1:18" ht="13.5" thickBot="1" x14ac:dyDescent="0.25">
      <c r="A30" s="79">
        <v>29</v>
      </c>
      <c r="B30" s="48" t="s">
        <v>124</v>
      </c>
      <c r="C30" s="24" t="s">
        <v>119</v>
      </c>
      <c r="D30" s="47" t="s">
        <v>438</v>
      </c>
      <c r="E30" s="81" t="s">
        <v>125</v>
      </c>
      <c r="F30" s="40"/>
      <c r="G30" s="40"/>
      <c r="H30" s="40"/>
      <c r="I30" s="51" t="s">
        <v>126</v>
      </c>
      <c r="J30" s="24" t="s">
        <v>63</v>
      </c>
      <c r="K30" s="9" t="s">
        <v>575</v>
      </c>
      <c r="L30" s="2" t="s">
        <v>592</v>
      </c>
      <c r="M30" s="77"/>
      <c r="N30" s="2"/>
      <c r="O30" s="41"/>
      <c r="P30" s="2"/>
      <c r="Q30" s="7"/>
      <c r="R30" s="3"/>
    </row>
    <row r="31" spans="1:18" ht="13.5" thickBot="1" x14ac:dyDescent="0.25">
      <c r="A31" s="99">
        <v>30</v>
      </c>
      <c r="B31" s="10" t="s">
        <v>128</v>
      </c>
      <c r="C31" s="42" t="s">
        <v>127</v>
      </c>
      <c r="D31" s="10" t="s">
        <v>417</v>
      </c>
      <c r="E31" s="41"/>
      <c r="F31" s="17" t="s">
        <v>400</v>
      </c>
      <c r="G31" s="18">
        <v>9375</v>
      </c>
      <c r="H31" s="41">
        <v>4000</v>
      </c>
      <c r="I31" s="40" t="s">
        <v>558</v>
      </c>
      <c r="J31" s="42" t="s">
        <v>284</v>
      </c>
      <c r="K31" s="9" t="s">
        <v>576</v>
      </c>
      <c r="L31" s="2" t="s">
        <v>592</v>
      </c>
      <c r="M31" s="77"/>
      <c r="N31" s="2"/>
      <c r="O31" s="41"/>
      <c r="P31" s="2"/>
      <c r="Q31" s="7"/>
      <c r="R31" s="3"/>
    </row>
    <row r="32" spans="1:18" ht="13.5" thickBot="1" x14ac:dyDescent="0.25">
      <c r="A32" s="79">
        <v>31</v>
      </c>
      <c r="B32" s="10" t="s">
        <v>130</v>
      </c>
      <c r="C32" s="42" t="s">
        <v>129</v>
      </c>
      <c r="D32" s="70" t="s">
        <v>662</v>
      </c>
      <c r="E32" s="41"/>
      <c r="F32" s="41">
        <v>1090</v>
      </c>
      <c r="G32" s="41">
        <v>1030</v>
      </c>
      <c r="H32" s="41">
        <v>250</v>
      </c>
      <c r="I32" s="36" t="s">
        <v>372</v>
      </c>
      <c r="J32" s="42" t="s">
        <v>131</v>
      </c>
      <c r="K32" s="9" t="s">
        <v>576</v>
      </c>
      <c r="L32" s="2" t="s">
        <v>592</v>
      </c>
      <c r="M32" s="77"/>
      <c r="N32" s="2"/>
      <c r="O32" s="41"/>
      <c r="P32" s="2"/>
      <c r="Q32" s="7"/>
      <c r="R32" s="3"/>
    </row>
    <row r="33" spans="1:18" ht="13.5" thickBot="1" x14ac:dyDescent="0.25">
      <c r="A33" s="99">
        <v>32</v>
      </c>
      <c r="B33" s="6" t="s">
        <v>132</v>
      </c>
      <c r="C33" s="43" t="s">
        <v>129</v>
      </c>
      <c r="D33" s="71" t="s">
        <v>660</v>
      </c>
      <c r="E33" s="44"/>
      <c r="F33" s="44">
        <v>1090</v>
      </c>
      <c r="G33" s="44">
        <v>1030</v>
      </c>
      <c r="H33" s="44"/>
      <c r="I33" s="36" t="s">
        <v>372</v>
      </c>
      <c r="J33" s="43" t="s">
        <v>131</v>
      </c>
      <c r="K33" s="5" t="s">
        <v>576</v>
      </c>
      <c r="L33" s="2" t="s">
        <v>592</v>
      </c>
      <c r="M33" s="77"/>
      <c r="N33" s="2"/>
      <c r="O33" s="41"/>
      <c r="P33" s="2"/>
      <c r="Q33" s="7"/>
      <c r="R33" s="3"/>
    </row>
    <row r="34" spans="1:18" ht="13.5" thickBot="1" x14ac:dyDescent="0.25">
      <c r="A34" s="79">
        <v>33</v>
      </c>
      <c r="B34" s="6" t="s">
        <v>133</v>
      </c>
      <c r="C34" s="43" t="s">
        <v>129</v>
      </c>
      <c r="D34" s="71" t="s">
        <v>661</v>
      </c>
      <c r="E34" s="44"/>
      <c r="F34" s="44">
        <v>1090</v>
      </c>
      <c r="G34" s="44">
        <v>1031</v>
      </c>
      <c r="H34" s="44">
        <v>250</v>
      </c>
      <c r="I34" s="36" t="s">
        <v>372</v>
      </c>
      <c r="J34" s="43" t="s">
        <v>131</v>
      </c>
      <c r="K34" s="5" t="s">
        <v>576</v>
      </c>
      <c r="L34" s="2" t="s">
        <v>592</v>
      </c>
      <c r="M34" s="77"/>
      <c r="N34" s="2"/>
      <c r="O34" s="41"/>
      <c r="P34" s="2"/>
      <c r="Q34" s="7"/>
      <c r="R34" s="3"/>
    </row>
    <row r="35" spans="1:18" ht="13.5" thickBot="1" x14ac:dyDescent="0.25">
      <c r="A35" s="99">
        <v>34</v>
      </c>
      <c r="B35" s="6" t="s">
        <v>134</v>
      </c>
      <c r="C35" s="43" t="s">
        <v>119</v>
      </c>
      <c r="D35" s="10" t="s">
        <v>439</v>
      </c>
      <c r="E35" s="44"/>
      <c r="F35" s="44">
        <v>1090</v>
      </c>
      <c r="G35" s="44">
        <v>1030</v>
      </c>
      <c r="H35" s="44" t="s">
        <v>135</v>
      </c>
      <c r="I35" s="36" t="s">
        <v>372</v>
      </c>
      <c r="J35" s="43" t="s">
        <v>131</v>
      </c>
      <c r="K35" s="5" t="s">
        <v>576</v>
      </c>
      <c r="L35" s="2" t="s">
        <v>592</v>
      </c>
      <c r="M35" s="77"/>
      <c r="N35" s="2"/>
      <c r="O35" s="41"/>
      <c r="P35" s="2"/>
      <c r="Q35" s="7"/>
      <c r="R35" s="3"/>
    </row>
    <row r="36" spans="1:18" ht="13.5" thickBot="1" x14ac:dyDescent="0.25">
      <c r="A36" s="79">
        <v>35</v>
      </c>
      <c r="B36" s="10" t="s">
        <v>621</v>
      </c>
      <c r="C36" s="42" t="s">
        <v>136</v>
      </c>
      <c r="D36" s="10" t="s">
        <v>417</v>
      </c>
      <c r="E36" s="41" t="s">
        <v>137</v>
      </c>
      <c r="F36" s="41"/>
      <c r="G36" s="41"/>
      <c r="H36" s="41">
        <v>6</v>
      </c>
      <c r="I36" s="41" t="s">
        <v>126</v>
      </c>
      <c r="J36" s="42" t="s">
        <v>63</v>
      </c>
      <c r="K36" s="9" t="s">
        <v>575</v>
      </c>
      <c r="L36" s="2" t="s">
        <v>592</v>
      </c>
      <c r="M36" s="77"/>
      <c r="N36" s="2"/>
      <c r="O36" s="41"/>
      <c r="P36" s="2"/>
      <c r="Q36" s="7"/>
      <c r="R36" s="3"/>
    </row>
    <row r="37" spans="1:18" ht="13.5" thickBot="1" x14ac:dyDescent="0.25">
      <c r="A37" s="99">
        <v>36</v>
      </c>
      <c r="B37" s="10" t="s">
        <v>140</v>
      </c>
      <c r="C37" s="42" t="s">
        <v>139</v>
      </c>
      <c r="D37" s="10" t="s">
        <v>460</v>
      </c>
      <c r="E37" s="41" t="s">
        <v>141</v>
      </c>
      <c r="F37" s="41"/>
      <c r="G37" s="41"/>
      <c r="H37" s="41">
        <v>6</v>
      </c>
      <c r="I37" s="41" t="s">
        <v>126</v>
      </c>
      <c r="J37" s="42" t="s">
        <v>63</v>
      </c>
      <c r="K37" s="9" t="s">
        <v>575</v>
      </c>
      <c r="L37" s="2" t="s">
        <v>592</v>
      </c>
      <c r="M37" s="77"/>
      <c r="N37" s="2"/>
      <c r="O37" s="41"/>
      <c r="P37" s="2"/>
      <c r="Q37" s="7" t="s">
        <v>120</v>
      </c>
      <c r="R37" s="3"/>
    </row>
    <row r="38" spans="1:18" ht="13.5" thickBot="1" x14ac:dyDescent="0.25">
      <c r="A38" s="79">
        <v>37</v>
      </c>
      <c r="B38" s="10" t="s">
        <v>142</v>
      </c>
      <c r="C38" s="42" t="s">
        <v>139</v>
      </c>
      <c r="D38" s="10" t="s">
        <v>461</v>
      </c>
      <c r="E38" s="36" t="s">
        <v>125</v>
      </c>
      <c r="F38" s="36"/>
      <c r="G38" s="36"/>
      <c r="H38" s="36">
        <v>6</v>
      </c>
      <c r="I38" s="41" t="s">
        <v>126</v>
      </c>
      <c r="J38" s="42" t="s">
        <v>63</v>
      </c>
      <c r="K38" s="9" t="s">
        <v>575</v>
      </c>
      <c r="L38" s="2" t="s">
        <v>592</v>
      </c>
      <c r="M38" s="77"/>
      <c r="N38" s="2"/>
      <c r="O38" s="41"/>
      <c r="P38" s="2"/>
      <c r="Q38" s="7"/>
      <c r="R38" s="3"/>
    </row>
    <row r="39" spans="1:18" ht="13.5" thickBot="1" x14ac:dyDescent="0.25">
      <c r="A39" s="99">
        <v>38</v>
      </c>
      <c r="B39" s="10" t="s">
        <v>144</v>
      </c>
      <c r="C39" s="14" t="s">
        <v>143</v>
      </c>
      <c r="D39" s="10" t="s">
        <v>419</v>
      </c>
      <c r="E39" s="7"/>
      <c r="F39" s="15">
        <v>406.02499999999998</v>
      </c>
      <c r="G39" s="7"/>
      <c r="H39" s="15" t="s">
        <v>70</v>
      </c>
      <c r="I39" s="75" t="s">
        <v>736</v>
      </c>
      <c r="J39" s="7" t="s">
        <v>64</v>
      </c>
      <c r="K39" s="9" t="s">
        <v>577</v>
      </c>
      <c r="L39" s="2" t="s">
        <v>594</v>
      </c>
      <c r="M39" s="74">
        <v>243</v>
      </c>
      <c r="N39" s="7" t="s">
        <v>550</v>
      </c>
      <c r="O39" s="15">
        <v>121.5</v>
      </c>
      <c r="P39" s="7" t="s">
        <v>550</v>
      </c>
      <c r="Q39" s="7"/>
      <c r="R39" s="39"/>
    </row>
    <row r="40" spans="1:18" ht="13.5" thickBot="1" x14ac:dyDescent="0.25">
      <c r="A40" s="99">
        <v>40</v>
      </c>
      <c r="B40" s="10" t="s">
        <v>147</v>
      </c>
      <c r="C40" s="42" t="s">
        <v>146</v>
      </c>
      <c r="D40" s="10" t="s">
        <v>417</v>
      </c>
      <c r="E40" s="41" t="s">
        <v>83</v>
      </c>
      <c r="F40" s="41"/>
      <c r="G40" s="41"/>
      <c r="H40" s="41">
        <v>16</v>
      </c>
      <c r="I40" s="41" t="s">
        <v>126</v>
      </c>
      <c r="J40" s="42" t="s">
        <v>63</v>
      </c>
      <c r="K40" s="9" t="s">
        <v>575</v>
      </c>
      <c r="L40" s="2" t="s">
        <v>592</v>
      </c>
      <c r="M40" s="77"/>
      <c r="N40" s="2"/>
      <c r="O40" s="2"/>
      <c r="P40" s="2"/>
      <c r="Q40" s="7"/>
      <c r="R40" s="3"/>
    </row>
    <row r="41" spans="1:18" ht="13.5" thickBot="1" x14ac:dyDescent="0.25">
      <c r="A41" s="79">
        <v>41</v>
      </c>
      <c r="B41" s="10" t="s">
        <v>148</v>
      </c>
      <c r="C41" s="42" t="s">
        <v>146</v>
      </c>
      <c r="D41" s="10" t="s">
        <v>417</v>
      </c>
      <c r="E41" s="41" t="s">
        <v>83</v>
      </c>
      <c r="F41" s="41"/>
      <c r="G41" s="41"/>
      <c r="H41" s="41">
        <v>5</v>
      </c>
      <c r="I41" s="41" t="s">
        <v>126</v>
      </c>
      <c r="J41" s="42" t="s">
        <v>63</v>
      </c>
      <c r="K41" s="9" t="s">
        <v>575</v>
      </c>
      <c r="L41" s="2" t="s">
        <v>592</v>
      </c>
      <c r="M41" s="73"/>
      <c r="N41" s="2"/>
      <c r="O41" s="2"/>
      <c r="P41" s="2"/>
      <c r="Q41" s="7"/>
      <c r="R41" s="3"/>
    </row>
    <row r="42" spans="1:18" ht="13.5" thickBot="1" x14ac:dyDescent="0.25">
      <c r="A42" s="99">
        <v>42</v>
      </c>
      <c r="B42" s="10" t="s">
        <v>149</v>
      </c>
      <c r="C42" s="42" t="s">
        <v>119</v>
      </c>
      <c r="D42" s="10" t="s">
        <v>440</v>
      </c>
      <c r="E42" s="41"/>
      <c r="F42" s="41">
        <v>1090</v>
      </c>
      <c r="G42" s="41">
        <v>1030</v>
      </c>
      <c r="H42" s="41">
        <v>150</v>
      </c>
      <c r="I42" s="36" t="s">
        <v>372</v>
      </c>
      <c r="J42" s="42" t="s">
        <v>131</v>
      </c>
      <c r="K42" s="9" t="s">
        <v>576</v>
      </c>
      <c r="L42" s="2" t="s">
        <v>592</v>
      </c>
      <c r="M42" s="77"/>
      <c r="N42" s="2"/>
      <c r="O42" s="41"/>
      <c r="P42" s="2"/>
      <c r="Q42" s="7"/>
      <c r="R42" s="3"/>
    </row>
    <row r="43" spans="1:18" ht="13.5" thickBot="1" x14ac:dyDescent="0.25">
      <c r="A43" s="79">
        <v>43</v>
      </c>
      <c r="B43" s="10" t="s">
        <v>150</v>
      </c>
      <c r="C43" s="42" t="s">
        <v>119</v>
      </c>
      <c r="D43" s="10" t="s">
        <v>441</v>
      </c>
      <c r="E43" s="41"/>
      <c r="F43" s="41">
        <v>1090</v>
      </c>
      <c r="G43" s="41">
        <v>1030</v>
      </c>
      <c r="H43" s="41" t="s">
        <v>151</v>
      </c>
      <c r="I43" s="36" t="s">
        <v>372</v>
      </c>
      <c r="J43" s="42" t="s">
        <v>131</v>
      </c>
      <c r="K43" s="9" t="s">
        <v>576</v>
      </c>
      <c r="L43" s="2" t="s">
        <v>592</v>
      </c>
      <c r="M43" s="77"/>
      <c r="N43" s="2"/>
      <c r="O43" s="46"/>
      <c r="P43" s="2"/>
      <c r="Q43" s="7"/>
      <c r="R43" s="3"/>
    </row>
    <row r="44" spans="1:18" ht="13.5" thickBot="1" x14ac:dyDescent="0.25">
      <c r="A44" s="99">
        <v>44</v>
      </c>
      <c r="B44" s="10" t="s">
        <v>153</v>
      </c>
      <c r="C44" s="14" t="s">
        <v>152</v>
      </c>
      <c r="D44" s="10" t="s">
        <v>420</v>
      </c>
      <c r="E44" s="7"/>
      <c r="F44" s="15">
        <v>406.02499999999998</v>
      </c>
      <c r="G44" s="7"/>
      <c r="H44" s="15" t="s">
        <v>70</v>
      </c>
      <c r="I44" s="75" t="s">
        <v>736</v>
      </c>
      <c r="J44" s="7" t="s">
        <v>64</v>
      </c>
      <c r="K44" s="9" t="s">
        <v>577</v>
      </c>
      <c r="L44" s="2" t="s">
        <v>594</v>
      </c>
      <c r="M44" s="74">
        <v>243</v>
      </c>
      <c r="N44" s="7" t="s">
        <v>550</v>
      </c>
      <c r="O44" s="15">
        <v>121.5</v>
      </c>
      <c r="P44" s="7" t="s">
        <v>550</v>
      </c>
      <c r="Q44" s="7"/>
      <c r="R44" s="39"/>
    </row>
    <row r="45" spans="1:18" ht="13.5" thickBot="1" x14ac:dyDescent="0.25">
      <c r="A45" s="79">
        <v>45</v>
      </c>
      <c r="B45" s="10" t="s">
        <v>154</v>
      </c>
      <c r="C45" s="14" t="s">
        <v>152</v>
      </c>
      <c r="D45" s="10" t="s">
        <v>421</v>
      </c>
      <c r="E45" s="7"/>
      <c r="F45" s="15">
        <v>406.02499999999998</v>
      </c>
      <c r="G45" s="7"/>
      <c r="H45" s="15" t="s">
        <v>70</v>
      </c>
      <c r="I45" s="75" t="s">
        <v>736</v>
      </c>
      <c r="J45" s="7" t="s">
        <v>64</v>
      </c>
      <c r="K45" s="9" t="s">
        <v>577</v>
      </c>
      <c r="L45" s="2" t="s">
        <v>594</v>
      </c>
      <c r="M45" s="74">
        <v>243</v>
      </c>
      <c r="N45" s="7" t="s">
        <v>550</v>
      </c>
      <c r="O45" s="15">
        <v>121.5</v>
      </c>
      <c r="P45" s="7" t="s">
        <v>550</v>
      </c>
      <c r="Q45" s="7"/>
      <c r="R45" s="39"/>
    </row>
    <row r="46" spans="1:18" ht="13.5" thickBot="1" x14ac:dyDescent="0.25">
      <c r="A46" s="99">
        <v>46</v>
      </c>
      <c r="B46" s="10" t="s">
        <v>155</v>
      </c>
      <c r="C46" s="14" t="s">
        <v>152</v>
      </c>
      <c r="D46" s="10" t="s">
        <v>422</v>
      </c>
      <c r="E46" s="7"/>
      <c r="F46" s="15">
        <v>406.02499999999998</v>
      </c>
      <c r="G46" s="7"/>
      <c r="H46" s="15" t="s">
        <v>70</v>
      </c>
      <c r="I46" s="75" t="s">
        <v>736</v>
      </c>
      <c r="J46" s="7" t="s">
        <v>64</v>
      </c>
      <c r="K46" s="9" t="s">
        <v>577</v>
      </c>
      <c r="L46" s="2" t="s">
        <v>594</v>
      </c>
      <c r="M46" s="74">
        <v>243</v>
      </c>
      <c r="N46" s="7" t="s">
        <v>550</v>
      </c>
      <c r="O46" s="15">
        <v>121.5</v>
      </c>
      <c r="P46" s="7" t="s">
        <v>550</v>
      </c>
      <c r="Q46" s="7"/>
      <c r="R46" s="39"/>
    </row>
    <row r="47" spans="1:18" ht="13.5" thickBot="1" x14ac:dyDescent="0.25">
      <c r="A47" s="79">
        <v>47</v>
      </c>
      <c r="B47" s="10" t="s">
        <v>156</v>
      </c>
      <c r="C47" s="14" t="s">
        <v>152</v>
      </c>
      <c r="D47" s="10" t="s">
        <v>422</v>
      </c>
      <c r="E47" s="7"/>
      <c r="F47" s="15">
        <v>406.02499999999998</v>
      </c>
      <c r="G47" s="7"/>
      <c r="H47" s="15" t="s">
        <v>70</v>
      </c>
      <c r="I47" s="75" t="s">
        <v>736</v>
      </c>
      <c r="J47" s="7" t="s">
        <v>64</v>
      </c>
      <c r="K47" s="9" t="s">
        <v>577</v>
      </c>
      <c r="L47" s="2" t="s">
        <v>594</v>
      </c>
      <c r="M47" s="74">
        <v>243</v>
      </c>
      <c r="N47" s="7" t="s">
        <v>550</v>
      </c>
      <c r="O47" s="15">
        <v>121.5</v>
      </c>
      <c r="P47" s="7" t="s">
        <v>550</v>
      </c>
      <c r="Q47" s="7"/>
      <c r="R47" s="39"/>
    </row>
    <row r="48" spans="1:18" ht="13.5" thickBot="1" x14ac:dyDescent="0.25">
      <c r="A48" s="99">
        <v>48</v>
      </c>
      <c r="B48" s="10" t="s">
        <v>158</v>
      </c>
      <c r="C48" s="14" t="s">
        <v>157</v>
      </c>
      <c r="D48" s="10" t="s">
        <v>432</v>
      </c>
      <c r="E48" s="7"/>
      <c r="F48" s="15">
        <v>406.02499999999998</v>
      </c>
      <c r="G48" s="7"/>
      <c r="H48" s="15" t="s">
        <v>70</v>
      </c>
      <c r="I48" s="75" t="s">
        <v>736</v>
      </c>
      <c r="J48" s="7" t="s">
        <v>64</v>
      </c>
      <c r="K48" s="9" t="s">
        <v>577</v>
      </c>
      <c r="L48" s="2" t="s">
        <v>594</v>
      </c>
      <c r="M48" s="74">
        <v>243</v>
      </c>
      <c r="N48" s="7" t="s">
        <v>550</v>
      </c>
      <c r="O48" s="15">
        <v>121.5</v>
      </c>
      <c r="P48" s="7" t="s">
        <v>550</v>
      </c>
      <c r="Q48" s="7"/>
      <c r="R48" s="39"/>
    </row>
    <row r="49" spans="1:18" ht="13.5" thickBot="1" x14ac:dyDescent="0.25">
      <c r="A49" s="79">
        <v>49</v>
      </c>
      <c r="B49" s="48" t="s">
        <v>160</v>
      </c>
      <c r="C49" s="24" t="s">
        <v>109</v>
      </c>
      <c r="D49" s="10" t="s">
        <v>417</v>
      </c>
      <c r="E49" s="40" t="s">
        <v>161</v>
      </c>
      <c r="F49" s="40"/>
      <c r="G49" s="40"/>
      <c r="H49" s="40" t="s">
        <v>162</v>
      </c>
      <c r="I49" s="36" t="s">
        <v>617</v>
      </c>
      <c r="J49" s="24" t="s">
        <v>86</v>
      </c>
      <c r="K49" s="9" t="s">
        <v>576</v>
      </c>
      <c r="L49" s="2" t="s">
        <v>592</v>
      </c>
      <c r="M49" s="73"/>
      <c r="N49" s="2"/>
      <c r="O49" s="2"/>
      <c r="P49" s="2"/>
      <c r="Q49" s="7" t="s">
        <v>163</v>
      </c>
      <c r="R49" s="3"/>
    </row>
    <row r="50" spans="1:18" ht="13.5" thickBot="1" x14ac:dyDescent="0.25">
      <c r="A50" s="99">
        <v>50</v>
      </c>
      <c r="B50" s="10" t="s">
        <v>164</v>
      </c>
      <c r="C50" s="42" t="s">
        <v>68</v>
      </c>
      <c r="D50" s="10" t="s">
        <v>417</v>
      </c>
      <c r="E50" s="40" t="s">
        <v>161</v>
      </c>
      <c r="F50" s="41"/>
      <c r="G50" s="41"/>
      <c r="H50" s="41">
        <v>800</v>
      </c>
      <c r="I50" s="36" t="s">
        <v>617</v>
      </c>
      <c r="J50" s="42" t="s">
        <v>86</v>
      </c>
      <c r="K50" s="9" t="s">
        <v>576</v>
      </c>
      <c r="L50" s="2" t="s">
        <v>592</v>
      </c>
      <c r="M50" s="77"/>
      <c r="N50" s="2"/>
      <c r="O50" s="41"/>
      <c r="P50" s="2"/>
      <c r="Q50" s="7"/>
      <c r="R50" s="3"/>
    </row>
    <row r="51" spans="1:18" ht="13.5" thickBot="1" x14ac:dyDescent="0.25">
      <c r="A51" s="79">
        <v>51</v>
      </c>
      <c r="B51" s="10" t="s">
        <v>166</v>
      </c>
      <c r="C51" s="42" t="s">
        <v>81</v>
      </c>
      <c r="D51" s="10" t="s">
        <v>417</v>
      </c>
      <c r="E51" s="41" t="s">
        <v>167</v>
      </c>
      <c r="F51" s="41"/>
      <c r="G51" s="41"/>
      <c r="H51" s="41">
        <v>300</v>
      </c>
      <c r="I51" s="40" t="s">
        <v>556</v>
      </c>
      <c r="J51" s="42" t="s">
        <v>92</v>
      </c>
      <c r="K51" s="9" t="s">
        <v>576</v>
      </c>
      <c r="L51" s="2" t="s">
        <v>592</v>
      </c>
      <c r="M51" s="73"/>
      <c r="N51" s="2"/>
      <c r="O51" s="2"/>
      <c r="P51" s="2"/>
      <c r="Q51" s="7"/>
      <c r="R51" s="3"/>
    </row>
    <row r="52" spans="1:18" ht="13.5" thickBot="1" x14ac:dyDescent="0.25">
      <c r="A52" s="99">
        <v>52</v>
      </c>
      <c r="B52" s="10" t="s">
        <v>168</v>
      </c>
      <c r="C52" s="42" t="s">
        <v>81</v>
      </c>
      <c r="D52" s="10" t="s">
        <v>509</v>
      </c>
      <c r="E52" s="40" t="s">
        <v>161</v>
      </c>
      <c r="F52" s="41"/>
      <c r="G52" s="41"/>
      <c r="H52" s="41">
        <v>708</v>
      </c>
      <c r="I52" s="36" t="s">
        <v>617</v>
      </c>
      <c r="J52" s="42" t="s">
        <v>86</v>
      </c>
      <c r="K52" s="9" t="s">
        <v>576</v>
      </c>
      <c r="L52" s="2" t="s">
        <v>592</v>
      </c>
      <c r="M52" s="73"/>
      <c r="N52" s="2"/>
      <c r="O52" s="2"/>
      <c r="P52" s="2"/>
      <c r="Q52" s="7"/>
      <c r="R52" s="3"/>
    </row>
    <row r="53" spans="1:18" ht="13.5" thickBot="1" x14ac:dyDescent="0.25">
      <c r="A53" s="79">
        <v>53</v>
      </c>
      <c r="B53" s="10" t="s">
        <v>171</v>
      </c>
      <c r="C53" s="14" t="s">
        <v>169</v>
      </c>
      <c r="D53" s="10" t="s">
        <v>418</v>
      </c>
      <c r="E53" s="7"/>
      <c r="F53" s="15">
        <v>406.03699999999998</v>
      </c>
      <c r="G53" s="7"/>
      <c r="H53" s="15" t="s">
        <v>172</v>
      </c>
      <c r="I53" s="75" t="s">
        <v>736</v>
      </c>
      <c r="J53" s="7" t="s">
        <v>64</v>
      </c>
      <c r="K53" s="9" t="s">
        <v>577</v>
      </c>
      <c r="L53" s="2" t="s">
        <v>594</v>
      </c>
      <c r="M53" s="74">
        <v>121.5</v>
      </c>
      <c r="N53" s="7" t="s">
        <v>550</v>
      </c>
      <c r="O53" s="15"/>
      <c r="P53" s="7"/>
      <c r="Q53" s="7"/>
      <c r="R53" s="39"/>
    </row>
    <row r="54" spans="1:18" ht="13.5" thickBot="1" x14ac:dyDescent="0.25">
      <c r="A54" s="99">
        <v>54</v>
      </c>
      <c r="B54" s="10" t="s">
        <v>173</v>
      </c>
      <c r="C54" s="14" t="s">
        <v>152</v>
      </c>
      <c r="D54" s="10" t="s">
        <v>423</v>
      </c>
      <c r="E54" s="7"/>
      <c r="F54" s="15">
        <v>406</v>
      </c>
      <c r="G54" s="7"/>
      <c r="H54" s="15" t="s">
        <v>95</v>
      </c>
      <c r="I54" s="75" t="s">
        <v>736</v>
      </c>
      <c r="J54" s="7" t="s">
        <v>64</v>
      </c>
      <c r="K54" s="9" t="s">
        <v>577</v>
      </c>
      <c r="L54" s="2" t="s">
        <v>594</v>
      </c>
      <c r="M54" s="74">
        <v>243</v>
      </c>
      <c r="N54" s="7" t="s">
        <v>550</v>
      </c>
      <c r="O54" s="15">
        <v>121.5</v>
      </c>
      <c r="P54" s="7" t="s">
        <v>550</v>
      </c>
      <c r="Q54" s="7"/>
      <c r="R54" s="39"/>
    </row>
    <row r="55" spans="1:18" ht="13.5" thickBot="1" x14ac:dyDescent="0.25">
      <c r="A55" s="79">
        <v>55</v>
      </c>
      <c r="B55" s="10" t="s">
        <v>174</v>
      </c>
      <c r="C55" s="14" t="s">
        <v>157</v>
      </c>
      <c r="D55" s="10" t="s">
        <v>417</v>
      </c>
      <c r="E55" s="7"/>
      <c r="F55" s="15">
        <v>406.04</v>
      </c>
      <c r="G55" s="7"/>
      <c r="H55" s="15" t="s">
        <v>70</v>
      </c>
      <c r="I55" s="75" t="s">
        <v>736</v>
      </c>
      <c r="J55" s="7" t="s">
        <v>64</v>
      </c>
      <c r="K55" s="9" t="s">
        <v>577</v>
      </c>
      <c r="L55" s="2" t="s">
        <v>594</v>
      </c>
      <c r="M55" s="74">
        <v>243</v>
      </c>
      <c r="N55" s="7" t="s">
        <v>550</v>
      </c>
      <c r="O55" s="15">
        <v>121.5</v>
      </c>
      <c r="P55" s="7" t="s">
        <v>550</v>
      </c>
      <c r="Q55" s="7"/>
      <c r="R55" s="39"/>
    </row>
    <row r="56" spans="1:18" ht="13.5" thickBot="1" x14ac:dyDescent="0.25">
      <c r="A56" s="99">
        <v>56</v>
      </c>
      <c r="B56" s="10" t="s">
        <v>175</v>
      </c>
      <c r="C56" s="14" t="s">
        <v>143</v>
      </c>
      <c r="D56" s="71" t="s">
        <v>663</v>
      </c>
      <c r="E56" s="7"/>
      <c r="F56" s="15">
        <v>406.04</v>
      </c>
      <c r="G56" s="7"/>
      <c r="H56" s="15" t="s">
        <v>176</v>
      </c>
      <c r="I56" s="75" t="s">
        <v>736</v>
      </c>
      <c r="J56" s="7" t="s">
        <v>64</v>
      </c>
      <c r="K56" s="9" t="s">
        <v>577</v>
      </c>
      <c r="L56" s="2" t="s">
        <v>594</v>
      </c>
      <c r="M56" s="74">
        <v>121.5</v>
      </c>
      <c r="N56" s="7" t="s">
        <v>550</v>
      </c>
      <c r="O56" s="15"/>
      <c r="P56" s="7"/>
      <c r="Q56" s="7"/>
      <c r="R56" s="39"/>
    </row>
    <row r="57" spans="1:18" ht="13.5" thickBot="1" x14ac:dyDescent="0.25">
      <c r="A57" s="79">
        <v>57</v>
      </c>
      <c r="B57" s="10" t="s">
        <v>175</v>
      </c>
      <c r="C57" s="14" t="s">
        <v>157</v>
      </c>
      <c r="D57" s="10" t="s">
        <v>417</v>
      </c>
      <c r="E57" s="7"/>
      <c r="F57" s="15">
        <v>406.04</v>
      </c>
      <c r="G57" s="7"/>
      <c r="H57" s="15" t="s">
        <v>95</v>
      </c>
      <c r="I57" s="75" t="s">
        <v>736</v>
      </c>
      <c r="J57" s="7" t="s">
        <v>64</v>
      </c>
      <c r="K57" s="9" t="s">
        <v>577</v>
      </c>
      <c r="L57" s="2" t="s">
        <v>594</v>
      </c>
      <c r="M57" s="74">
        <v>121.5</v>
      </c>
      <c r="N57" s="7" t="s">
        <v>550</v>
      </c>
      <c r="O57" s="15"/>
      <c r="P57" s="7"/>
      <c r="Q57" s="7"/>
      <c r="R57" s="39"/>
    </row>
    <row r="58" spans="1:18" ht="13.5" thickBot="1" x14ac:dyDescent="0.25">
      <c r="A58" s="99">
        <v>58</v>
      </c>
      <c r="B58" s="10" t="s">
        <v>178</v>
      </c>
      <c r="C58" s="14" t="s">
        <v>177</v>
      </c>
      <c r="D58" s="10" t="s">
        <v>430</v>
      </c>
      <c r="E58" s="7"/>
      <c r="F58" s="15">
        <v>406.02499999999998</v>
      </c>
      <c r="G58" s="7"/>
      <c r="H58" s="15" t="s">
        <v>70</v>
      </c>
      <c r="I58" s="75" t="s">
        <v>736</v>
      </c>
      <c r="J58" s="7" t="s">
        <v>64</v>
      </c>
      <c r="K58" s="9" t="s">
        <v>577</v>
      </c>
      <c r="L58" s="2" t="s">
        <v>594</v>
      </c>
      <c r="M58" s="74">
        <v>243</v>
      </c>
      <c r="N58" s="7" t="s">
        <v>550</v>
      </c>
      <c r="O58" s="15">
        <v>121.5</v>
      </c>
      <c r="P58" s="7" t="s">
        <v>550</v>
      </c>
      <c r="Q58" s="7"/>
      <c r="R58" s="39"/>
    </row>
    <row r="59" spans="1:18" ht="13.5" thickBot="1" x14ac:dyDescent="0.25">
      <c r="A59" s="79">
        <v>59</v>
      </c>
      <c r="B59" s="10" t="s">
        <v>178</v>
      </c>
      <c r="C59" s="14" t="s">
        <v>179</v>
      </c>
      <c r="D59" s="10" t="s">
        <v>417</v>
      </c>
      <c r="E59" s="7"/>
      <c r="F59" s="15">
        <v>406.02499999999998</v>
      </c>
      <c r="G59" s="7"/>
      <c r="H59" s="15" t="s">
        <v>70</v>
      </c>
      <c r="I59" s="75" t="s">
        <v>736</v>
      </c>
      <c r="J59" s="7" t="s">
        <v>64</v>
      </c>
      <c r="K59" s="9" t="s">
        <v>577</v>
      </c>
      <c r="L59" s="2" t="s">
        <v>594</v>
      </c>
      <c r="M59" s="74">
        <v>243</v>
      </c>
      <c r="N59" s="7" t="s">
        <v>550</v>
      </c>
      <c r="O59" s="15">
        <v>121.5</v>
      </c>
      <c r="P59" s="7" t="s">
        <v>550</v>
      </c>
      <c r="Q59" s="7"/>
      <c r="R59" s="39"/>
    </row>
    <row r="60" spans="1:18" ht="13.5" thickBot="1" x14ac:dyDescent="0.25">
      <c r="A60" s="99">
        <v>60</v>
      </c>
      <c r="B60" s="10" t="s">
        <v>180</v>
      </c>
      <c r="C60" s="14" t="s">
        <v>177</v>
      </c>
      <c r="D60" s="10" t="s">
        <v>431</v>
      </c>
      <c r="E60" s="7"/>
      <c r="F60" s="15">
        <v>406.02499999999998</v>
      </c>
      <c r="G60" s="7"/>
      <c r="H60" s="15" t="s">
        <v>70</v>
      </c>
      <c r="I60" s="75" t="s">
        <v>736</v>
      </c>
      <c r="J60" s="7" t="s">
        <v>64</v>
      </c>
      <c r="K60" s="9" t="s">
        <v>577</v>
      </c>
      <c r="L60" s="2" t="s">
        <v>594</v>
      </c>
      <c r="M60" s="74">
        <v>243</v>
      </c>
      <c r="N60" s="7" t="s">
        <v>550</v>
      </c>
      <c r="O60" s="15">
        <v>121.5</v>
      </c>
      <c r="P60" s="7" t="s">
        <v>550</v>
      </c>
      <c r="Q60" s="7"/>
      <c r="R60" s="39"/>
    </row>
    <row r="61" spans="1:18" ht="13.5" thickBot="1" x14ac:dyDescent="0.25">
      <c r="A61" s="79">
        <v>61</v>
      </c>
      <c r="B61" s="6" t="s">
        <v>182</v>
      </c>
      <c r="C61" s="43" t="s">
        <v>181</v>
      </c>
      <c r="D61" s="10" t="s">
        <v>417</v>
      </c>
      <c r="E61" s="43"/>
      <c r="F61" s="43"/>
      <c r="G61" s="43"/>
      <c r="H61" s="45"/>
      <c r="I61" s="40" t="s">
        <v>556</v>
      </c>
      <c r="J61" s="43" t="s">
        <v>92</v>
      </c>
      <c r="K61" s="5" t="s">
        <v>576</v>
      </c>
      <c r="L61" s="2" t="s">
        <v>592</v>
      </c>
      <c r="M61" s="73"/>
      <c r="N61" s="2"/>
      <c r="O61" s="2"/>
      <c r="P61" s="2"/>
      <c r="Q61" s="7"/>
      <c r="R61" s="3"/>
    </row>
    <row r="62" spans="1:18" ht="13.5" thickBot="1" x14ac:dyDescent="0.25">
      <c r="A62" s="99">
        <v>62</v>
      </c>
      <c r="B62" s="10" t="s">
        <v>183</v>
      </c>
      <c r="C62" s="42" t="s">
        <v>109</v>
      </c>
      <c r="D62" s="10" t="s">
        <v>417</v>
      </c>
      <c r="E62" s="41" t="s">
        <v>110</v>
      </c>
      <c r="F62" s="2"/>
      <c r="G62" s="41" t="s">
        <v>110</v>
      </c>
      <c r="H62" s="41" t="s">
        <v>111</v>
      </c>
      <c r="I62" s="40" t="s">
        <v>556</v>
      </c>
      <c r="J62" s="42" t="s">
        <v>92</v>
      </c>
      <c r="K62" s="9" t="s">
        <v>576</v>
      </c>
      <c r="L62" s="2" t="s">
        <v>592</v>
      </c>
      <c r="M62" s="73"/>
      <c r="N62" s="2"/>
      <c r="O62" s="2"/>
      <c r="P62" s="2"/>
      <c r="Q62" s="7"/>
      <c r="R62" s="3"/>
    </row>
    <row r="63" spans="1:18" ht="13.5" thickBot="1" x14ac:dyDescent="0.25">
      <c r="A63" s="79">
        <v>63</v>
      </c>
      <c r="B63" s="10" t="s">
        <v>184</v>
      </c>
      <c r="C63" s="42" t="s">
        <v>129</v>
      </c>
      <c r="D63" s="10" t="s">
        <v>417</v>
      </c>
      <c r="E63" s="41" t="s">
        <v>83</v>
      </c>
      <c r="F63" s="41"/>
      <c r="G63" s="41"/>
      <c r="H63" s="41"/>
      <c r="I63" s="36"/>
      <c r="J63" s="42" t="s">
        <v>185</v>
      </c>
      <c r="K63" s="9" t="s">
        <v>576</v>
      </c>
      <c r="L63" s="2" t="s">
        <v>592</v>
      </c>
      <c r="M63" s="73"/>
      <c r="N63" s="2"/>
      <c r="O63" s="2"/>
      <c r="P63" s="2"/>
      <c r="Q63" s="7"/>
      <c r="R63" s="3"/>
    </row>
    <row r="64" spans="1:18" ht="13.5" thickBot="1" x14ac:dyDescent="0.25">
      <c r="A64" s="99">
        <v>64</v>
      </c>
      <c r="B64" s="10" t="s">
        <v>186</v>
      </c>
      <c r="C64" s="14" t="s">
        <v>93</v>
      </c>
      <c r="D64" s="10" t="s">
        <v>417</v>
      </c>
      <c r="E64" s="7"/>
      <c r="F64" s="15">
        <v>406.03699999999998</v>
      </c>
      <c r="G64" s="7"/>
      <c r="H64" s="15" t="s">
        <v>176</v>
      </c>
      <c r="I64" s="75" t="s">
        <v>736</v>
      </c>
      <c r="J64" s="7" t="s">
        <v>64</v>
      </c>
      <c r="K64" s="9" t="s">
        <v>577</v>
      </c>
      <c r="L64" s="2" t="s">
        <v>594</v>
      </c>
      <c r="M64" s="74">
        <v>121.5</v>
      </c>
      <c r="N64" s="7" t="s">
        <v>550</v>
      </c>
      <c r="O64" s="15"/>
      <c r="P64" s="7"/>
      <c r="Q64" s="7"/>
      <c r="R64" s="39"/>
    </row>
    <row r="65" spans="1:18" ht="13.5" thickBot="1" x14ac:dyDescent="0.25">
      <c r="A65" s="79">
        <v>65</v>
      </c>
      <c r="B65" s="10" t="s">
        <v>187</v>
      </c>
      <c r="C65" s="42" t="s">
        <v>136</v>
      </c>
      <c r="D65" s="10" t="s">
        <v>417</v>
      </c>
      <c r="E65" s="41" t="s">
        <v>137</v>
      </c>
      <c r="F65" s="41"/>
      <c r="G65" s="41"/>
      <c r="H65" s="41">
        <v>6</v>
      </c>
      <c r="I65" s="41" t="s">
        <v>126</v>
      </c>
      <c r="J65" s="42" t="s">
        <v>63</v>
      </c>
      <c r="K65" s="9" t="s">
        <v>575</v>
      </c>
      <c r="L65" s="2" t="s">
        <v>592</v>
      </c>
      <c r="M65" s="77"/>
      <c r="N65" s="2"/>
      <c r="O65" s="41"/>
      <c r="P65" s="2"/>
      <c r="Q65" s="7"/>
      <c r="R65" s="3"/>
    </row>
    <row r="66" spans="1:18" ht="13.5" thickBot="1" x14ac:dyDescent="0.25">
      <c r="A66" s="99">
        <v>66</v>
      </c>
      <c r="B66" s="10" t="s">
        <v>188</v>
      </c>
      <c r="C66" s="42" t="s">
        <v>139</v>
      </c>
      <c r="D66" s="10" t="s">
        <v>462</v>
      </c>
      <c r="E66" s="41" t="s">
        <v>189</v>
      </c>
      <c r="F66" s="41"/>
      <c r="G66" s="41"/>
      <c r="H66" s="41" t="s">
        <v>190</v>
      </c>
      <c r="I66" s="41" t="s">
        <v>126</v>
      </c>
      <c r="J66" s="42" t="s">
        <v>63</v>
      </c>
      <c r="K66" s="9" t="s">
        <v>575</v>
      </c>
      <c r="L66" s="2" t="s">
        <v>592</v>
      </c>
      <c r="M66" s="77"/>
      <c r="N66" s="2"/>
      <c r="O66" s="41"/>
      <c r="P66" s="2"/>
      <c r="Q66" s="7" t="s">
        <v>120</v>
      </c>
      <c r="R66" s="3"/>
    </row>
    <row r="67" spans="1:18" ht="13.5" thickBot="1" x14ac:dyDescent="0.25">
      <c r="A67" s="79">
        <v>67</v>
      </c>
      <c r="B67" s="6" t="s">
        <v>191</v>
      </c>
      <c r="C67" s="42" t="s">
        <v>139</v>
      </c>
      <c r="D67" s="10" t="s">
        <v>521</v>
      </c>
      <c r="E67" s="44" t="s">
        <v>83</v>
      </c>
      <c r="F67" s="44"/>
      <c r="G67" s="44"/>
      <c r="H67" s="44">
        <v>5</v>
      </c>
      <c r="I67" s="41" t="s">
        <v>126</v>
      </c>
      <c r="J67" s="43" t="s">
        <v>63</v>
      </c>
      <c r="K67" s="9" t="s">
        <v>575</v>
      </c>
      <c r="L67" s="2" t="s">
        <v>592</v>
      </c>
      <c r="M67" s="77"/>
      <c r="N67" s="2"/>
      <c r="O67" s="2"/>
      <c r="P67" s="2"/>
      <c r="Q67" s="7" t="s">
        <v>120</v>
      </c>
      <c r="R67" s="3"/>
    </row>
    <row r="68" spans="1:18" ht="13.5" thickBot="1" x14ac:dyDescent="0.25">
      <c r="A68" s="99">
        <v>68</v>
      </c>
      <c r="B68" s="10" t="s">
        <v>192</v>
      </c>
      <c r="C68" s="42" t="s">
        <v>139</v>
      </c>
      <c r="D68" s="10" t="s">
        <v>522</v>
      </c>
      <c r="E68" s="36" t="s">
        <v>83</v>
      </c>
      <c r="F68" s="36"/>
      <c r="G68" s="36"/>
      <c r="H68" s="36" t="s">
        <v>193</v>
      </c>
      <c r="I68" s="41" t="s">
        <v>126</v>
      </c>
      <c r="J68" s="42" t="s">
        <v>63</v>
      </c>
      <c r="K68" s="9" t="s">
        <v>575</v>
      </c>
      <c r="L68" s="2" t="s">
        <v>592</v>
      </c>
      <c r="M68" s="77"/>
      <c r="N68" s="2"/>
      <c r="O68" s="2"/>
      <c r="P68" s="2"/>
      <c r="Q68" s="7" t="s">
        <v>120</v>
      </c>
      <c r="R68" s="3"/>
    </row>
    <row r="69" spans="1:18" ht="13.5" thickBot="1" x14ac:dyDescent="0.25">
      <c r="A69" s="79">
        <v>69</v>
      </c>
      <c r="B69" s="10" t="s">
        <v>195</v>
      </c>
      <c r="C69" s="42" t="s">
        <v>194</v>
      </c>
      <c r="D69" s="10" t="s">
        <v>417</v>
      </c>
      <c r="E69" s="36" t="s">
        <v>125</v>
      </c>
      <c r="F69" s="42"/>
      <c r="G69" s="42"/>
      <c r="H69" s="36" t="s">
        <v>190</v>
      </c>
      <c r="I69" s="41" t="s">
        <v>196</v>
      </c>
      <c r="J69" s="42" t="s">
        <v>63</v>
      </c>
      <c r="K69" s="9" t="s">
        <v>575</v>
      </c>
      <c r="L69" s="2" t="s">
        <v>592</v>
      </c>
      <c r="M69" s="73"/>
      <c r="N69" s="2"/>
      <c r="O69" s="2"/>
      <c r="P69" s="2"/>
      <c r="Q69" s="7"/>
      <c r="R69" s="3"/>
    </row>
    <row r="70" spans="1:18" ht="13.5" thickBot="1" x14ac:dyDescent="0.25">
      <c r="A70" s="99">
        <v>70</v>
      </c>
      <c r="B70" s="10" t="s">
        <v>197</v>
      </c>
      <c r="C70" s="42" t="s">
        <v>194</v>
      </c>
      <c r="D70" s="10" t="s">
        <v>417</v>
      </c>
      <c r="E70" s="41" t="s">
        <v>83</v>
      </c>
      <c r="F70" s="42"/>
      <c r="G70" s="42"/>
      <c r="H70" s="36">
        <v>5</v>
      </c>
      <c r="I70" s="51" t="s">
        <v>126</v>
      </c>
      <c r="J70" s="42" t="s">
        <v>63</v>
      </c>
      <c r="K70" s="9" t="s">
        <v>575</v>
      </c>
      <c r="L70" s="2" t="s">
        <v>592</v>
      </c>
      <c r="M70" s="73"/>
      <c r="N70" s="2"/>
      <c r="O70" s="2"/>
      <c r="P70" s="2"/>
      <c r="Q70" s="7"/>
      <c r="R70" s="3"/>
    </row>
    <row r="71" spans="1:18" ht="13.5" thickBot="1" x14ac:dyDescent="0.25">
      <c r="A71" s="79">
        <v>71</v>
      </c>
      <c r="B71" s="48" t="s">
        <v>198</v>
      </c>
      <c r="C71" s="42" t="s">
        <v>194</v>
      </c>
      <c r="D71" s="10" t="s">
        <v>417</v>
      </c>
      <c r="E71" s="36" t="s">
        <v>125</v>
      </c>
      <c r="F71" s="40"/>
      <c r="G71" s="40"/>
      <c r="H71" s="40" t="s">
        <v>199</v>
      </c>
      <c r="I71" s="51" t="s">
        <v>126</v>
      </c>
      <c r="J71" s="42" t="s">
        <v>63</v>
      </c>
      <c r="K71" s="9" t="s">
        <v>575</v>
      </c>
      <c r="L71" s="2" t="s">
        <v>592</v>
      </c>
      <c r="M71" s="73"/>
      <c r="N71" s="2"/>
      <c r="O71" s="2"/>
      <c r="P71" s="2"/>
      <c r="Q71" s="7"/>
      <c r="R71" s="3"/>
    </row>
    <row r="72" spans="1:18" ht="13.5" thickBot="1" x14ac:dyDescent="0.25">
      <c r="A72" s="99">
        <v>72</v>
      </c>
      <c r="B72" s="10" t="s">
        <v>200</v>
      </c>
      <c r="C72" s="42" t="s">
        <v>194</v>
      </c>
      <c r="D72" s="10" t="s">
        <v>417</v>
      </c>
      <c r="E72" s="36" t="s">
        <v>125</v>
      </c>
      <c r="F72" s="42"/>
      <c r="G72" s="42"/>
      <c r="H72" s="36" t="s">
        <v>190</v>
      </c>
      <c r="I72" s="41" t="s">
        <v>196</v>
      </c>
      <c r="J72" s="42" t="s">
        <v>63</v>
      </c>
      <c r="K72" s="9" t="s">
        <v>575</v>
      </c>
      <c r="L72" s="2" t="s">
        <v>592</v>
      </c>
      <c r="M72" s="73"/>
      <c r="N72" s="2"/>
      <c r="O72" s="2"/>
      <c r="P72" s="2"/>
      <c r="Q72" s="7"/>
      <c r="R72" s="3"/>
    </row>
    <row r="73" spans="1:18" ht="13.5" thickBot="1" x14ac:dyDescent="0.25">
      <c r="A73" s="79">
        <v>73</v>
      </c>
      <c r="B73" s="10" t="s">
        <v>201</v>
      </c>
      <c r="C73" s="42" t="s">
        <v>194</v>
      </c>
      <c r="D73" s="10" t="s">
        <v>417</v>
      </c>
      <c r="E73" s="36" t="s">
        <v>125</v>
      </c>
      <c r="F73" s="42"/>
      <c r="G73" s="42"/>
      <c r="H73" s="36" t="s">
        <v>190</v>
      </c>
      <c r="I73" s="41" t="s">
        <v>196</v>
      </c>
      <c r="J73" s="42" t="s">
        <v>63</v>
      </c>
      <c r="K73" s="9" t="s">
        <v>575</v>
      </c>
      <c r="L73" s="2" t="s">
        <v>592</v>
      </c>
      <c r="M73" s="73"/>
      <c r="N73" s="2"/>
      <c r="O73" s="2"/>
      <c r="P73" s="2"/>
      <c r="Q73" s="7"/>
      <c r="R73" s="3"/>
    </row>
    <row r="74" spans="1:18" ht="13.5" thickBot="1" x14ac:dyDescent="0.25">
      <c r="A74" s="99">
        <v>74</v>
      </c>
      <c r="B74" s="6" t="s">
        <v>203</v>
      </c>
      <c r="C74" s="43" t="s">
        <v>202</v>
      </c>
      <c r="D74" s="10" t="s">
        <v>467</v>
      </c>
      <c r="E74" s="44" t="s">
        <v>204</v>
      </c>
      <c r="F74" s="44"/>
      <c r="G74" s="44"/>
      <c r="H74" s="44">
        <v>10</v>
      </c>
      <c r="I74" s="41" t="s">
        <v>126</v>
      </c>
      <c r="J74" s="43" t="s">
        <v>63</v>
      </c>
      <c r="K74" s="9" t="s">
        <v>575</v>
      </c>
      <c r="L74" s="2" t="s">
        <v>592</v>
      </c>
      <c r="M74" s="77"/>
      <c r="N74" s="2"/>
      <c r="O74" s="2"/>
      <c r="P74" s="2"/>
      <c r="Q74" s="7"/>
      <c r="R74" s="3"/>
    </row>
    <row r="75" spans="1:18" ht="13.5" thickBot="1" x14ac:dyDescent="0.25">
      <c r="A75" s="79">
        <v>75</v>
      </c>
      <c r="B75" s="10" t="s">
        <v>205</v>
      </c>
      <c r="C75" s="42" t="s">
        <v>202</v>
      </c>
      <c r="D75" s="10" t="s">
        <v>468</v>
      </c>
      <c r="E75" s="41" t="s">
        <v>83</v>
      </c>
      <c r="F75" s="42"/>
      <c r="G75" s="42"/>
      <c r="H75" s="36">
        <v>16</v>
      </c>
      <c r="I75" s="41" t="s">
        <v>126</v>
      </c>
      <c r="J75" s="42" t="s">
        <v>63</v>
      </c>
      <c r="K75" s="9" t="s">
        <v>575</v>
      </c>
      <c r="L75" s="2" t="s">
        <v>592</v>
      </c>
      <c r="M75" s="77"/>
      <c r="N75" s="2"/>
      <c r="O75" s="2"/>
      <c r="P75" s="2"/>
      <c r="Q75" s="7"/>
      <c r="R75" s="3"/>
    </row>
    <row r="76" spans="1:18" ht="13.5" thickBot="1" x14ac:dyDescent="0.25">
      <c r="A76" s="99">
        <v>76</v>
      </c>
      <c r="B76" s="10" t="s">
        <v>206</v>
      </c>
      <c r="C76" s="42" t="s">
        <v>202</v>
      </c>
      <c r="D76" s="10" t="s">
        <v>417</v>
      </c>
      <c r="E76" s="41" t="s">
        <v>207</v>
      </c>
      <c r="F76" s="41"/>
      <c r="G76" s="41"/>
      <c r="H76" s="41" t="s">
        <v>208</v>
      </c>
      <c r="I76" s="41" t="s">
        <v>126</v>
      </c>
      <c r="J76" s="42" t="s">
        <v>63</v>
      </c>
      <c r="K76" s="9" t="s">
        <v>575</v>
      </c>
      <c r="L76" s="2" t="s">
        <v>592</v>
      </c>
      <c r="M76" s="77"/>
      <c r="N76" s="2"/>
      <c r="O76" s="2"/>
      <c r="P76" s="2"/>
      <c r="Q76" s="7"/>
      <c r="R76" s="3"/>
    </row>
    <row r="77" spans="1:18" ht="13.5" thickBot="1" x14ac:dyDescent="0.25">
      <c r="A77" s="79">
        <v>77</v>
      </c>
      <c r="B77" s="10" t="s">
        <v>209</v>
      </c>
      <c r="C77" s="42" t="s">
        <v>202</v>
      </c>
      <c r="D77" s="10" t="s">
        <v>469</v>
      </c>
      <c r="E77" s="41" t="s">
        <v>210</v>
      </c>
      <c r="F77" s="41"/>
      <c r="G77" s="41"/>
      <c r="H77" s="41" t="s">
        <v>208</v>
      </c>
      <c r="I77" s="41" t="s">
        <v>126</v>
      </c>
      <c r="J77" s="42" t="s">
        <v>63</v>
      </c>
      <c r="K77" s="9" t="s">
        <v>575</v>
      </c>
      <c r="L77" s="2" t="s">
        <v>592</v>
      </c>
      <c r="M77" s="77"/>
      <c r="N77" s="2"/>
      <c r="O77" s="2"/>
      <c r="P77" s="2"/>
      <c r="Q77" s="7"/>
      <c r="R77" s="3"/>
    </row>
    <row r="78" spans="1:18" ht="13.5" thickBot="1" x14ac:dyDescent="0.25">
      <c r="A78" s="99">
        <v>78</v>
      </c>
      <c r="B78" s="10" t="s">
        <v>211</v>
      </c>
      <c r="C78" s="42" t="s">
        <v>202</v>
      </c>
      <c r="D78" s="10" t="s">
        <v>470</v>
      </c>
      <c r="E78" s="41" t="s">
        <v>210</v>
      </c>
      <c r="F78" s="41"/>
      <c r="G78" s="41"/>
      <c r="H78" s="41" t="s">
        <v>208</v>
      </c>
      <c r="I78" s="41" t="s">
        <v>126</v>
      </c>
      <c r="J78" s="42" t="s">
        <v>63</v>
      </c>
      <c r="K78" s="9" t="s">
        <v>575</v>
      </c>
      <c r="L78" s="2" t="s">
        <v>592</v>
      </c>
      <c r="M78" s="77"/>
      <c r="N78" s="2"/>
      <c r="O78" s="2"/>
      <c r="P78" s="2"/>
      <c r="Q78" s="7"/>
      <c r="R78" s="3"/>
    </row>
    <row r="79" spans="1:18" ht="13.5" thickBot="1" x14ac:dyDescent="0.25">
      <c r="A79" s="79">
        <v>79</v>
      </c>
      <c r="B79" s="10" t="s">
        <v>212</v>
      </c>
      <c r="C79" s="42" t="s">
        <v>202</v>
      </c>
      <c r="D79" s="10" t="s">
        <v>471</v>
      </c>
      <c r="E79" s="36" t="s">
        <v>125</v>
      </c>
      <c r="F79" s="42"/>
      <c r="G79" s="42"/>
      <c r="H79" s="36" t="s">
        <v>190</v>
      </c>
      <c r="I79" s="41" t="s">
        <v>196</v>
      </c>
      <c r="J79" s="42" t="s">
        <v>63</v>
      </c>
      <c r="K79" s="9" t="s">
        <v>575</v>
      </c>
      <c r="L79" s="2" t="s">
        <v>592</v>
      </c>
      <c r="M79" s="77"/>
      <c r="N79" s="2"/>
      <c r="O79" s="2"/>
      <c r="P79" s="2"/>
      <c r="Q79" s="7"/>
      <c r="R79" s="3"/>
    </row>
    <row r="80" spans="1:18" ht="13.5" thickBot="1" x14ac:dyDescent="0.25">
      <c r="A80" s="99">
        <v>80</v>
      </c>
      <c r="B80" s="10" t="s">
        <v>213</v>
      </c>
      <c r="C80" s="42" t="s">
        <v>202</v>
      </c>
      <c r="D80" s="10" t="s">
        <v>472</v>
      </c>
      <c r="E80" s="41" t="s">
        <v>207</v>
      </c>
      <c r="F80" s="41"/>
      <c r="G80" s="41"/>
      <c r="H80" s="41">
        <v>10</v>
      </c>
      <c r="I80" s="41" t="s">
        <v>126</v>
      </c>
      <c r="J80" s="42" t="s">
        <v>63</v>
      </c>
      <c r="K80" s="9" t="s">
        <v>575</v>
      </c>
      <c r="L80" s="2" t="s">
        <v>592</v>
      </c>
      <c r="M80" s="77"/>
      <c r="N80" s="2"/>
      <c r="O80" s="2"/>
      <c r="P80" s="2"/>
      <c r="Q80" s="7"/>
      <c r="R80" s="3"/>
    </row>
    <row r="81" spans="1:18" ht="13.5" thickBot="1" x14ac:dyDescent="0.25">
      <c r="A81" s="79">
        <v>81</v>
      </c>
      <c r="B81" s="10" t="s">
        <v>214</v>
      </c>
      <c r="C81" s="42" t="s">
        <v>202</v>
      </c>
      <c r="D81" s="10" t="s">
        <v>417</v>
      </c>
      <c r="E81" s="41"/>
      <c r="F81" s="41">
        <v>1090</v>
      </c>
      <c r="G81" s="41">
        <v>1030</v>
      </c>
      <c r="H81" s="41">
        <v>150</v>
      </c>
      <c r="I81" s="36" t="s">
        <v>372</v>
      </c>
      <c r="J81" s="42" t="s">
        <v>131</v>
      </c>
      <c r="K81" s="9" t="s">
        <v>576</v>
      </c>
      <c r="L81" s="2" t="s">
        <v>592</v>
      </c>
      <c r="M81" s="77"/>
      <c r="N81" s="2"/>
      <c r="O81" s="2"/>
      <c r="P81" s="2"/>
      <c r="Q81" s="7"/>
      <c r="R81" s="3"/>
    </row>
    <row r="82" spans="1:18" ht="13.5" thickBot="1" x14ac:dyDescent="0.25">
      <c r="A82" s="99">
        <v>82</v>
      </c>
      <c r="B82" s="10" t="s">
        <v>215</v>
      </c>
      <c r="C82" s="42" t="s">
        <v>202</v>
      </c>
      <c r="D82" s="10" t="s">
        <v>473</v>
      </c>
      <c r="E82" s="41"/>
      <c r="F82" s="41">
        <v>1090</v>
      </c>
      <c r="G82" s="41">
        <v>1030</v>
      </c>
      <c r="H82" s="41">
        <v>150</v>
      </c>
      <c r="I82" s="36" t="s">
        <v>372</v>
      </c>
      <c r="J82" s="42" t="s">
        <v>131</v>
      </c>
      <c r="K82" s="9" t="s">
        <v>576</v>
      </c>
      <c r="L82" s="2" t="s">
        <v>592</v>
      </c>
      <c r="M82" s="77"/>
      <c r="N82" s="2"/>
      <c r="O82" s="2"/>
      <c r="P82" s="2"/>
      <c r="Q82" s="7"/>
      <c r="R82" s="3"/>
    </row>
    <row r="83" spans="1:18" ht="13.5" thickBot="1" x14ac:dyDescent="0.25">
      <c r="A83" s="79">
        <v>83</v>
      </c>
      <c r="B83" s="10" t="s">
        <v>216</v>
      </c>
      <c r="C83" s="42" t="s">
        <v>202</v>
      </c>
      <c r="D83" s="10" t="s">
        <v>474</v>
      </c>
      <c r="E83" s="41"/>
      <c r="F83" s="41">
        <v>1090</v>
      </c>
      <c r="G83" s="41">
        <v>1030</v>
      </c>
      <c r="H83" s="41">
        <v>200</v>
      </c>
      <c r="I83" s="36" t="s">
        <v>372</v>
      </c>
      <c r="J83" s="42" t="s">
        <v>131</v>
      </c>
      <c r="K83" s="9" t="s">
        <v>576</v>
      </c>
      <c r="L83" s="2" t="s">
        <v>592</v>
      </c>
      <c r="M83" s="73"/>
      <c r="N83" s="2"/>
      <c r="O83" s="2"/>
      <c r="P83" s="2"/>
      <c r="Q83" s="7"/>
      <c r="R83" s="3"/>
    </row>
    <row r="84" spans="1:18" ht="13.5" thickBot="1" x14ac:dyDescent="0.25">
      <c r="A84" s="99">
        <v>84</v>
      </c>
      <c r="B84" s="6" t="s">
        <v>217</v>
      </c>
      <c r="C84" s="43" t="s">
        <v>202</v>
      </c>
      <c r="D84" s="10" t="s">
        <v>475</v>
      </c>
      <c r="E84" s="44"/>
      <c r="F84" s="44">
        <v>1090</v>
      </c>
      <c r="G84" s="44">
        <v>1030</v>
      </c>
      <c r="H84" s="44">
        <v>250</v>
      </c>
      <c r="I84" s="36" t="s">
        <v>372</v>
      </c>
      <c r="J84" s="43" t="s">
        <v>131</v>
      </c>
      <c r="K84" s="5" t="s">
        <v>576</v>
      </c>
      <c r="L84" s="2" t="s">
        <v>592</v>
      </c>
      <c r="M84" s="73"/>
      <c r="N84" s="2"/>
      <c r="O84" s="2"/>
      <c r="P84" s="2"/>
      <c r="Q84" s="7"/>
      <c r="R84" s="3"/>
    </row>
    <row r="85" spans="1:18" ht="13.5" thickBot="1" x14ac:dyDescent="0.25">
      <c r="A85" s="79">
        <v>85</v>
      </c>
      <c r="B85" s="10" t="s">
        <v>218</v>
      </c>
      <c r="C85" s="42" t="s">
        <v>202</v>
      </c>
      <c r="D85" s="10" t="s">
        <v>476</v>
      </c>
      <c r="E85" s="41"/>
      <c r="F85" s="41">
        <v>1090</v>
      </c>
      <c r="G85" s="41">
        <v>1030</v>
      </c>
      <c r="H85" s="41">
        <v>250</v>
      </c>
      <c r="I85" s="36" t="s">
        <v>372</v>
      </c>
      <c r="J85" s="42" t="s">
        <v>131</v>
      </c>
      <c r="K85" s="9" t="s">
        <v>576</v>
      </c>
      <c r="L85" s="2" t="s">
        <v>592</v>
      </c>
      <c r="M85" s="73"/>
      <c r="N85" s="2"/>
      <c r="O85" s="2"/>
      <c r="P85" s="2"/>
      <c r="Q85" s="7"/>
      <c r="R85" s="3"/>
    </row>
    <row r="86" spans="1:18" ht="13.5" thickBot="1" x14ac:dyDescent="0.25">
      <c r="A86" s="99">
        <v>86</v>
      </c>
      <c r="B86" s="10" t="s">
        <v>219</v>
      </c>
      <c r="C86" s="42" t="s">
        <v>202</v>
      </c>
      <c r="D86" s="10" t="s">
        <v>477</v>
      </c>
      <c r="E86" s="41"/>
      <c r="F86" s="41">
        <v>1090</v>
      </c>
      <c r="G86" s="41">
        <v>1030</v>
      </c>
      <c r="H86" s="41">
        <v>250</v>
      </c>
      <c r="I86" s="36" t="s">
        <v>372</v>
      </c>
      <c r="J86" s="42" t="s">
        <v>131</v>
      </c>
      <c r="K86" s="9" t="s">
        <v>576</v>
      </c>
      <c r="L86" s="2" t="s">
        <v>592</v>
      </c>
      <c r="M86" s="73"/>
      <c r="N86" s="2"/>
      <c r="O86" s="2"/>
      <c r="P86" s="2"/>
      <c r="Q86" s="7"/>
      <c r="R86" s="3"/>
    </row>
    <row r="87" spans="1:18" ht="13.5" thickBot="1" x14ac:dyDescent="0.25">
      <c r="A87" s="79">
        <v>87</v>
      </c>
      <c r="B87" s="10" t="s">
        <v>220</v>
      </c>
      <c r="C87" s="42" t="s">
        <v>202</v>
      </c>
      <c r="D87" s="10" t="s">
        <v>478</v>
      </c>
      <c r="E87" s="41"/>
      <c r="F87" s="41">
        <v>1090</v>
      </c>
      <c r="G87" s="41">
        <v>1030</v>
      </c>
      <c r="H87" s="41">
        <v>250</v>
      </c>
      <c r="I87" s="36" t="s">
        <v>372</v>
      </c>
      <c r="J87" s="42" t="s">
        <v>131</v>
      </c>
      <c r="K87" s="9" t="s">
        <v>576</v>
      </c>
      <c r="L87" s="2" t="s">
        <v>592</v>
      </c>
      <c r="M87" s="73"/>
      <c r="N87" s="2"/>
      <c r="O87" s="2"/>
      <c r="P87" s="2"/>
      <c r="Q87" s="7"/>
      <c r="R87" s="3"/>
    </row>
    <row r="88" spans="1:18" ht="13.5" thickBot="1" x14ac:dyDescent="0.25">
      <c r="A88" s="99">
        <v>88</v>
      </c>
      <c r="B88" s="10" t="s">
        <v>221</v>
      </c>
      <c r="C88" s="42" t="s">
        <v>202</v>
      </c>
      <c r="D88" s="10" t="s">
        <v>479</v>
      </c>
      <c r="E88" s="41" t="s">
        <v>83</v>
      </c>
      <c r="F88" s="41"/>
      <c r="G88" s="41" t="s">
        <v>222</v>
      </c>
      <c r="H88" s="41">
        <v>8</v>
      </c>
      <c r="I88" s="41" t="s">
        <v>126</v>
      </c>
      <c r="J88" s="42" t="s">
        <v>63</v>
      </c>
      <c r="K88" s="9" t="s">
        <v>575</v>
      </c>
      <c r="L88" s="2" t="s">
        <v>592</v>
      </c>
      <c r="M88" s="73"/>
      <c r="N88" s="2"/>
      <c r="O88" s="2"/>
      <c r="P88" s="2"/>
      <c r="Q88" s="7" t="s">
        <v>120</v>
      </c>
      <c r="R88" s="3"/>
    </row>
    <row r="89" spans="1:18" ht="13.5" thickBot="1" x14ac:dyDescent="0.25">
      <c r="A89" s="79">
        <v>89</v>
      </c>
      <c r="B89" s="10" t="s">
        <v>223</v>
      </c>
      <c r="C89" s="42" t="s">
        <v>202</v>
      </c>
      <c r="D89" s="10" t="s">
        <v>480</v>
      </c>
      <c r="E89" s="41" t="s">
        <v>83</v>
      </c>
      <c r="F89" s="41"/>
      <c r="G89" s="41" t="s">
        <v>222</v>
      </c>
      <c r="H89" s="41">
        <v>8</v>
      </c>
      <c r="I89" s="41" t="s">
        <v>126</v>
      </c>
      <c r="J89" s="42" t="s">
        <v>63</v>
      </c>
      <c r="K89" s="9" t="s">
        <v>575</v>
      </c>
      <c r="L89" s="2" t="s">
        <v>592</v>
      </c>
      <c r="M89" s="73"/>
      <c r="N89" s="2"/>
      <c r="O89" s="2"/>
      <c r="P89" s="2"/>
      <c r="Q89" s="7" t="s">
        <v>120</v>
      </c>
      <c r="R89" s="3"/>
    </row>
    <row r="90" spans="1:18" ht="13.5" thickBot="1" x14ac:dyDescent="0.25">
      <c r="A90" s="99">
        <v>90</v>
      </c>
      <c r="B90" s="48" t="s">
        <v>224</v>
      </c>
      <c r="C90" s="42" t="s">
        <v>81</v>
      </c>
      <c r="D90" s="10" t="s">
        <v>417</v>
      </c>
      <c r="E90" s="40" t="s">
        <v>225</v>
      </c>
      <c r="F90" s="24"/>
      <c r="G90" s="24"/>
      <c r="H90" s="24">
        <v>100</v>
      </c>
      <c r="I90" s="36" t="s">
        <v>126</v>
      </c>
      <c r="J90" s="24" t="s">
        <v>63</v>
      </c>
      <c r="K90" s="9" t="s">
        <v>575</v>
      </c>
      <c r="L90" s="2" t="s">
        <v>592</v>
      </c>
      <c r="M90" s="73"/>
      <c r="N90" s="2"/>
      <c r="O90" s="2"/>
      <c r="P90" s="2"/>
      <c r="Q90" s="7"/>
      <c r="R90" s="3"/>
    </row>
    <row r="91" spans="1:18" ht="13.5" thickBot="1" x14ac:dyDescent="0.25">
      <c r="A91" s="79">
        <v>91</v>
      </c>
      <c r="B91" s="10" t="s">
        <v>227</v>
      </c>
      <c r="C91" s="42" t="s">
        <v>226</v>
      </c>
      <c r="D91" s="10" t="s">
        <v>417</v>
      </c>
      <c r="E91" s="40" t="s">
        <v>225</v>
      </c>
      <c r="F91" s="42"/>
      <c r="G91" s="42"/>
      <c r="H91" s="41" t="s">
        <v>228</v>
      </c>
      <c r="I91" s="36" t="s">
        <v>229</v>
      </c>
      <c r="J91" s="42" t="s">
        <v>63</v>
      </c>
      <c r="K91" s="9" t="s">
        <v>575</v>
      </c>
      <c r="L91" s="2" t="s">
        <v>592</v>
      </c>
      <c r="M91" s="77"/>
      <c r="N91" s="2"/>
      <c r="O91" s="41"/>
      <c r="P91" s="2"/>
      <c r="Q91" s="7"/>
      <c r="R91" s="3"/>
    </row>
    <row r="92" spans="1:18" ht="13.5" thickBot="1" x14ac:dyDescent="0.25">
      <c r="A92" s="99">
        <v>92</v>
      </c>
      <c r="B92" s="10" t="s">
        <v>230</v>
      </c>
      <c r="C92" s="42" t="s">
        <v>81</v>
      </c>
      <c r="D92" s="10" t="s">
        <v>417</v>
      </c>
      <c r="E92" s="41" t="s">
        <v>88</v>
      </c>
      <c r="F92" s="41"/>
      <c r="G92" s="41"/>
      <c r="H92" s="41">
        <v>125</v>
      </c>
      <c r="I92" s="41" t="s">
        <v>231</v>
      </c>
      <c r="J92" s="42" t="s">
        <v>63</v>
      </c>
      <c r="K92" s="9" t="s">
        <v>575</v>
      </c>
      <c r="L92" s="2" t="s">
        <v>592</v>
      </c>
      <c r="M92" s="73"/>
      <c r="N92" s="2"/>
      <c r="O92" s="2"/>
      <c r="P92" s="2"/>
      <c r="Q92" s="7" t="s">
        <v>232</v>
      </c>
      <c r="R92" s="3"/>
    </row>
    <row r="93" spans="1:18" ht="13.5" thickBot="1" x14ac:dyDescent="0.25">
      <c r="A93" s="79">
        <v>93</v>
      </c>
      <c r="B93" s="10" t="s">
        <v>234</v>
      </c>
      <c r="C93" s="42" t="s">
        <v>233</v>
      </c>
      <c r="D93" s="10" t="s">
        <v>417</v>
      </c>
      <c r="E93" s="36" t="s">
        <v>83</v>
      </c>
      <c r="F93" s="42"/>
      <c r="G93" s="42"/>
      <c r="H93" s="36" t="s">
        <v>235</v>
      </c>
      <c r="I93" s="41" t="s">
        <v>126</v>
      </c>
      <c r="J93" s="42" t="s">
        <v>63</v>
      </c>
      <c r="K93" s="9" t="s">
        <v>575</v>
      </c>
      <c r="L93" s="2" t="s">
        <v>592</v>
      </c>
      <c r="M93" s="73"/>
      <c r="N93" s="2"/>
      <c r="O93" s="2"/>
      <c r="P93" s="2"/>
      <c r="Q93" s="7"/>
      <c r="R93" s="3"/>
    </row>
    <row r="94" spans="1:18" ht="13.5" thickBot="1" x14ac:dyDescent="0.25">
      <c r="A94" s="99">
        <v>94</v>
      </c>
      <c r="B94" s="10" t="s">
        <v>236</v>
      </c>
      <c r="C94" s="42" t="s">
        <v>233</v>
      </c>
      <c r="D94" s="10" t="s">
        <v>417</v>
      </c>
      <c r="E94" s="36" t="s">
        <v>83</v>
      </c>
      <c r="F94" s="42"/>
      <c r="G94" s="42"/>
      <c r="H94" s="36" t="s">
        <v>237</v>
      </c>
      <c r="I94" s="41" t="s">
        <v>126</v>
      </c>
      <c r="J94" s="42" t="s">
        <v>63</v>
      </c>
      <c r="K94" s="9" t="s">
        <v>575</v>
      </c>
      <c r="L94" s="2" t="s">
        <v>592</v>
      </c>
      <c r="M94" s="73"/>
      <c r="N94" s="2"/>
      <c r="O94" s="2"/>
      <c r="P94" s="2"/>
      <c r="Q94" s="7"/>
      <c r="R94" s="3"/>
    </row>
    <row r="95" spans="1:18" ht="13.5" thickBot="1" x14ac:dyDescent="0.25">
      <c r="A95" s="79">
        <v>95</v>
      </c>
      <c r="B95" s="10" t="s">
        <v>239</v>
      </c>
      <c r="C95" s="42" t="s">
        <v>233</v>
      </c>
      <c r="D95" s="10" t="s">
        <v>417</v>
      </c>
      <c r="E95" s="41" t="s">
        <v>240</v>
      </c>
      <c r="F95" s="36">
        <v>121.5</v>
      </c>
      <c r="G95" s="36" t="s">
        <v>241</v>
      </c>
      <c r="H95" s="36">
        <v>6</v>
      </c>
      <c r="I95" s="41" t="s">
        <v>126</v>
      </c>
      <c r="J95" s="42" t="s">
        <v>63</v>
      </c>
      <c r="K95" s="9" t="s">
        <v>575</v>
      </c>
      <c r="L95" s="2" t="s">
        <v>591</v>
      </c>
      <c r="M95" s="73"/>
      <c r="N95" s="2"/>
      <c r="O95" s="2"/>
      <c r="P95" s="2"/>
      <c r="Q95" s="7" t="s">
        <v>238</v>
      </c>
      <c r="R95" s="3"/>
    </row>
    <row r="96" spans="1:18" ht="13.5" thickBot="1" x14ac:dyDescent="0.25">
      <c r="A96" s="99">
        <v>96</v>
      </c>
      <c r="B96" s="10" t="s">
        <v>242</v>
      </c>
      <c r="C96" s="42" t="s">
        <v>233</v>
      </c>
      <c r="D96" s="10" t="s">
        <v>417</v>
      </c>
      <c r="E96" s="41" t="s">
        <v>243</v>
      </c>
      <c r="F96" s="42"/>
      <c r="G96" s="42"/>
      <c r="H96" s="36">
        <v>8</v>
      </c>
      <c r="I96" s="41" t="s">
        <v>126</v>
      </c>
      <c r="J96" s="42" t="s">
        <v>63</v>
      </c>
      <c r="K96" s="9" t="s">
        <v>575</v>
      </c>
      <c r="L96" s="2" t="s">
        <v>592</v>
      </c>
      <c r="M96" s="73"/>
      <c r="N96" s="2"/>
      <c r="O96" s="2"/>
      <c r="P96" s="2"/>
      <c r="Q96" s="7"/>
      <c r="R96" s="3"/>
    </row>
    <row r="97" spans="1:18" ht="13.5" thickBot="1" x14ac:dyDescent="0.25">
      <c r="A97" s="79">
        <v>97</v>
      </c>
      <c r="B97" s="6" t="s">
        <v>244</v>
      </c>
      <c r="C97" s="43" t="s">
        <v>233</v>
      </c>
      <c r="D97" s="10" t="s">
        <v>417</v>
      </c>
      <c r="E97" s="45" t="s">
        <v>125</v>
      </c>
      <c r="F97" s="43"/>
      <c r="G97" s="43"/>
      <c r="H97" s="45">
        <v>5</v>
      </c>
      <c r="I97" s="41" t="s">
        <v>126</v>
      </c>
      <c r="J97" s="43" t="s">
        <v>63</v>
      </c>
      <c r="K97" s="9" t="s">
        <v>575</v>
      </c>
      <c r="L97" s="2" t="s">
        <v>592</v>
      </c>
      <c r="M97" s="73"/>
      <c r="N97" s="2"/>
      <c r="O97" s="2"/>
      <c r="P97" s="2"/>
      <c r="Q97" s="7"/>
      <c r="R97" s="3"/>
    </row>
    <row r="98" spans="1:18" ht="13.5" thickBot="1" x14ac:dyDescent="0.25">
      <c r="A98" s="99">
        <v>98</v>
      </c>
      <c r="B98" s="10" t="s">
        <v>245</v>
      </c>
      <c r="C98" s="42" t="s">
        <v>233</v>
      </c>
      <c r="D98" s="10" t="s">
        <v>417</v>
      </c>
      <c r="E98" s="36" t="s">
        <v>125</v>
      </c>
      <c r="F98" s="42"/>
      <c r="G98" s="42"/>
      <c r="H98" s="36">
        <v>5</v>
      </c>
      <c r="I98" s="41" t="s">
        <v>126</v>
      </c>
      <c r="J98" s="42" t="s">
        <v>63</v>
      </c>
      <c r="K98" s="9" t="s">
        <v>575</v>
      </c>
      <c r="L98" s="2" t="s">
        <v>591</v>
      </c>
      <c r="M98" s="73"/>
      <c r="N98" s="2"/>
      <c r="O98" s="2"/>
      <c r="P98" s="2"/>
      <c r="Q98" s="7" t="s">
        <v>238</v>
      </c>
      <c r="R98" s="3"/>
    </row>
    <row r="99" spans="1:18" ht="13.5" thickBot="1" x14ac:dyDescent="0.25">
      <c r="A99" s="79">
        <v>99</v>
      </c>
      <c r="B99" s="48" t="s">
        <v>246</v>
      </c>
      <c r="C99" s="24" t="s">
        <v>109</v>
      </c>
      <c r="D99" s="10" t="s">
        <v>417</v>
      </c>
      <c r="E99" s="40" t="s">
        <v>247</v>
      </c>
      <c r="F99" s="40"/>
      <c r="G99" s="40"/>
      <c r="H99" s="40">
        <v>25</v>
      </c>
      <c r="I99" s="40" t="s">
        <v>248</v>
      </c>
      <c r="J99" s="24" t="s">
        <v>249</v>
      </c>
      <c r="K99" s="9" t="s">
        <v>576</v>
      </c>
      <c r="L99" s="2" t="s">
        <v>592</v>
      </c>
      <c r="M99" s="73"/>
      <c r="N99" s="2"/>
      <c r="O99" s="2"/>
      <c r="P99" s="2"/>
      <c r="Q99" s="7" t="s">
        <v>163</v>
      </c>
      <c r="R99" s="3"/>
    </row>
    <row r="100" spans="1:18" ht="13.5" thickBot="1" x14ac:dyDescent="0.25">
      <c r="A100" s="99">
        <v>100</v>
      </c>
      <c r="B100" s="10" t="s">
        <v>250</v>
      </c>
      <c r="C100" s="14" t="s">
        <v>71</v>
      </c>
      <c r="D100" s="10" t="s">
        <v>507</v>
      </c>
      <c r="E100" s="7"/>
      <c r="F100" s="15">
        <v>406.02499999999998</v>
      </c>
      <c r="G100" s="7"/>
      <c r="H100" s="15" t="s">
        <v>70</v>
      </c>
      <c r="I100" s="75" t="s">
        <v>736</v>
      </c>
      <c r="J100" s="7" t="s">
        <v>64</v>
      </c>
      <c r="K100" s="9" t="s">
        <v>577</v>
      </c>
      <c r="L100" s="2" t="s">
        <v>594</v>
      </c>
      <c r="M100" s="74">
        <v>243</v>
      </c>
      <c r="N100" s="7" t="s">
        <v>550</v>
      </c>
      <c r="O100" s="15">
        <v>121.5</v>
      </c>
      <c r="P100" s="7" t="s">
        <v>550</v>
      </c>
      <c r="Q100" s="7"/>
      <c r="R100" s="39"/>
    </row>
    <row r="101" spans="1:18" ht="13.5" thickBot="1" x14ac:dyDescent="0.25">
      <c r="A101" s="79">
        <v>101</v>
      </c>
      <c r="B101" s="10" t="s">
        <v>252</v>
      </c>
      <c r="C101" s="42" t="s">
        <v>251</v>
      </c>
      <c r="D101" s="10" t="s">
        <v>417</v>
      </c>
      <c r="E101" s="36" t="s">
        <v>83</v>
      </c>
      <c r="F101" s="42"/>
      <c r="G101" s="42"/>
      <c r="H101" s="36" t="s">
        <v>253</v>
      </c>
      <c r="I101" s="41" t="s">
        <v>126</v>
      </c>
      <c r="J101" s="42" t="s">
        <v>63</v>
      </c>
      <c r="K101" s="9" t="s">
        <v>575</v>
      </c>
      <c r="L101" s="2" t="s">
        <v>592</v>
      </c>
      <c r="M101" s="73"/>
      <c r="N101" s="2"/>
      <c r="O101" s="2"/>
      <c r="P101" s="2"/>
      <c r="Q101" s="7"/>
      <c r="R101" s="3"/>
    </row>
    <row r="102" spans="1:18" ht="13.5" thickBot="1" x14ac:dyDescent="0.25">
      <c r="A102" s="99">
        <v>102</v>
      </c>
      <c r="B102" s="10" t="s">
        <v>254</v>
      </c>
      <c r="C102" s="42" t="s">
        <v>68</v>
      </c>
      <c r="D102" s="10" t="s">
        <v>417</v>
      </c>
      <c r="E102" s="41" t="s">
        <v>165</v>
      </c>
      <c r="F102" s="41"/>
      <c r="G102" s="41"/>
      <c r="H102" s="41">
        <v>250</v>
      </c>
      <c r="I102" s="36" t="s">
        <v>617</v>
      </c>
      <c r="J102" s="42" t="s">
        <v>86</v>
      </c>
      <c r="K102" s="9" t="s">
        <v>576</v>
      </c>
      <c r="L102" s="2" t="s">
        <v>592</v>
      </c>
      <c r="M102" s="73"/>
      <c r="N102" s="2"/>
      <c r="O102" s="2"/>
      <c r="P102" s="2"/>
      <c r="Q102" s="7"/>
      <c r="R102" s="3"/>
    </row>
    <row r="103" spans="1:18" ht="13.5" thickBot="1" x14ac:dyDescent="0.25">
      <c r="A103" s="79">
        <v>103</v>
      </c>
      <c r="B103" s="48" t="s">
        <v>257</v>
      </c>
      <c r="C103" s="24" t="s">
        <v>84</v>
      </c>
      <c r="D103" s="10" t="s">
        <v>417</v>
      </c>
      <c r="E103" s="40" t="s">
        <v>161</v>
      </c>
      <c r="F103" s="40">
        <v>9300</v>
      </c>
      <c r="G103" s="40">
        <v>9300</v>
      </c>
      <c r="H103" s="40"/>
      <c r="I103" s="36" t="s">
        <v>617</v>
      </c>
      <c r="J103" s="24" t="s">
        <v>86</v>
      </c>
      <c r="K103" s="9" t="s">
        <v>576</v>
      </c>
      <c r="L103" s="2" t="s">
        <v>592</v>
      </c>
      <c r="M103" s="77"/>
      <c r="N103" s="2"/>
      <c r="O103" s="41"/>
      <c r="P103" s="2"/>
      <c r="Q103" s="7" t="s">
        <v>258</v>
      </c>
      <c r="R103" s="3"/>
    </row>
    <row r="104" spans="1:18" ht="13.5" thickBot="1" x14ac:dyDescent="0.25">
      <c r="A104" s="99">
        <v>104</v>
      </c>
      <c r="B104" s="10" t="s">
        <v>85</v>
      </c>
      <c r="C104" s="42" t="s">
        <v>84</v>
      </c>
      <c r="D104" s="10" t="s">
        <v>417</v>
      </c>
      <c r="E104" s="40" t="s">
        <v>161</v>
      </c>
      <c r="F104" s="41"/>
      <c r="G104" s="41"/>
      <c r="H104" s="41">
        <v>100</v>
      </c>
      <c r="I104" s="36" t="s">
        <v>617</v>
      </c>
      <c r="J104" s="42" t="s">
        <v>86</v>
      </c>
      <c r="K104" s="9" t="s">
        <v>576</v>
      </c>
      <c r="L104" s="2" t="s">
        <v>592</v>
      </c>
      <c r="M104" s="77"/>
      <c r="N104" s="2"/>
      <c r="O104" s="41"/>
      <c r="P104" s="2"/>
      <c r="Q104" s="7"/>
      <c r="R104" s="3"/>
    </row>
    <row r="105" spans="1:18" ht="13.5" thickBot="1" x14ac:dyDescent="0.25">
      <c r="A105" s="79">
        <v>105</v>
      </c>
      <c r="B105" s="10" t="s">
        <v>259</v>
      </c>
      <c r="C105" s="42" t="s">
        <v>84</v>
      </c>
      <c r="D105" s="10" t="s">
        <v>417</v>
      </c>
      <c r="E105" s="40" t="s">
        <v>161</v>
      </c>
      <c r="F105" s="41"/>
      <c r="G105" s="41"/>
      <c r="H105" s="41">
        <v>100</v>
      </c>
      <c r="I105" s="36" t="s">
        <v>617</v>
      </c>
      <c r="J105" s="42" t="s">
        <v>86</v>
      </c>
      <c r="K105" s="9" t="s">
        <v>576</v>
      </c>
      <c r="L105" s="2" t="s">
        <v>592</v>
      </c>
      <c r="M105" s="77"/>
      <c r="N105" s="2"/>
      <c r="O105" s="41"/>
      <c r="P105" s="2"/>
      <c r="Q105" s="7"/>
      <c r="R105" s="3"/>
    </row>
    <row r="106" spans="1:18" ht="13.5" thickBot="1" x14ac:dyDescent="0.25">
      <c r="A106" s="99">
        <v>106</v>
      </c>
      <c r="B106" s="10" t="s">
        <v>260</v>
      </c>
      <c r="C106" s="42" t="s">
        <v>84</v>
      </c>
      <c r="D106" s="10" t="s">
        <v>417</v>
      </c>
      <c r="E106" s="41"/>
      <c r="F106" s="41"/>
      <c r="G106" s="41"/>
      <c r="H106" s="41"/>
      <c r="I106" s="36"/>
      <c r="J106" s="42" t="s">
        <v>255</v>
      </c>
      <c r="K106" s="9" t="s">
        <v>576</v>
      </c>
      <c r="L106" s="2" t="s">
        <v>592</v>
      </c>
      <c r="M106" s="77"/>
      <c r="N106" s="2"/>
      <c r="O106" s="41"/>
      <c r="P106" s="2"/>
      <c r="Q106" s="7"/>
      <c r="R106" s="3"/>
    </row>
    <row r="107" spans="1:18" ht="13.5" thickBot="1" x14ac:dyDescent="0.25">
      <c r="A107" s="79">
        <v>107</v>
      </c>
      <c r="B107" s="10" t="s">
        <v>261</v>
      </c>
      <c r="C107" s="42" t="s">
        <v>84</v>
      </c>
      <c r="D107" s="10" t="s">
        <v>417</v>
      </c>
      <c r="E107" s="40" t="s">
        <v>161</v>
      </c>
      <c r="F107" s="41"/>
      <c r="G107" s="41"/>
      <c r="H107" s="41">
        <v>100</v>
      </c>
      <c r="I107" s="36" t="s">
        <v>617</v>
      </c>
      <c r="J107" s="42" t="s">
        <v>86</v>
      </c>
      <c r="K107" s="9" t="s">
        <v>576</v>
      </c>
      <c r="L107" s="2" t="s">
        <v>592</v>
      </c>
      <c r="M107" s="73"/>
      <c r="N107" s="2"/>
      <c r="O107" s="2"/>
      <c r="P107" s="2"/>
      <c r="Q107" s="7"/>
      <c r="R107" s="3"/>
    </row>
    <row r="108" spans="1:18" ht="13.5" thickBot="1" x14ac:dyDescent="0.25">
      <c r="A108" s="99">
        <v>108</v>
      </c>
      <c r="B108" s="10" t="s">
        <v>262</v>
      </c>
      <c r="C108" s="42" t="s">
        <v>84</v>
      </c>
      <c r="D108" s="10" t="s">
        <v>417</v>
      </c>
      <c r="E108" s="41" t="s">
        <v>263</v>
      </c>
      <c r="F108" s="41"/>
      <c r="G108" s="41"/>
      <c r="H108" s="41"/>
      <c r="I108" s="36"/>
      <c r="J108" s="42" t="s">
        <v>264</v>
      </c>
      <c r="K108" s="9" t="s">
        <v>576</v>
      </c>
      <c r="L108" s="2" t="s">
        <v>592</v>
      </c>
      <c r="M108" s="73"/>
      <c r="N108" s="2"/>
      <c r="O108" s="2"/>
      <c r="P108" s="2"/>
      <c r="Q108" s="7"/>
      <c r="R108" s="3"/>
    </row>
    <row r="109" spans="1:18" ht="13.5" thickBot="1" x14ac:dyDescent="0.25">
      <c r="A109" s="79">
        <v>109</v>
      </c>
      <c r="B109" s="10" t="s">
        <v>265</v>
      </c>
      <c r="C109" s="42" t="s">
        <v>84</v>
      </c>
      <c r="D109" s="10" t="s">
        <v>417</v>
      </c>
      <c r="E109" s="41"/>
      <c r="F109" s="41"/>
      <c r="G109" s="41"/>
      <c r="H109" s="41"/>
      <c r="I109" s="40" t="s">
        <v>556</v>
      </c>
      <c r="J109" s="42" t="s">
        <v>92</v>
      </c>
      <c r="K109" s="9" t="s">
        <v>576</v>
      </c>
      <c r="L109" s="2" t="s">
        <v>592</v>
      </c>
      <c r="M109" s="73"/>
      <c r="N109" s="2"/>
      <c r="O109" s="2"/>
      <c r="P109" s="2"/>
      <c r="Q109" s="7"/>
      <c r="R109" s="3"/>
    </row>
    <row r="110" spans="1:18" ht="13.5" thickBot="1" x14ac:dyDescent="0.25">
      <c r="A110" s="99">
        <v>110</v>
      </c>
      <c r="B110" s="10" t="s">
        <v>485</v>
      </c>
      <c r="C110" s="42" t="s">
        <v>68</v>
      </c>
      <c r="D110" s="10" t="s">
        <v>486</v>
      </c>
      <c r="E110" s="41" t="s">
        <v>110</v>
      </c>
      <c r="F110" s="41"/>
      <c r="G110" s="41"/>
      <c r="H110" s="41" t="s">
        <v>266</v>
      </c>
      <c r="I110" s="40" t="s">
        <v>556</v>
      </c>
      <c r="J110" s="42" t="s">
        <v>92</v>
      </c>
      <c r="K110" s="9" t="s">
        <v>576</v>
      </c>
      <c r="L110" s="2" t="s">
        <v>592</v>
      </c>
      <c r="M110" s="77"/>
      <c r="N110" s="2"/>
      <c r="O110" s="2"/>
      <c r="P110" s="2"/>
      <c r="Q110" s="7"/>
      <c r="R110" s="3"/>
    </row>
    <row r="111" spans="1:18" ht="13.5" thickBot="1" x14ac:dyDescent="0.25">
      <c r="A111" s="79">
        <v>111</v>
      </c>
      <c r="B111" s="10" t="s">
        <v>267</v>
      </c>
      <c r="C111" s="42" t="s">
        <v>68</v>
      </c>
      <c r="D111" s="10" t="s">
        <v>486</v>
      </c>
      <c r="E111" s="41" t="s">
        <v>110</v>
      </c>
      <c r="F111" s="41"/>
      <c r="G111" s="41"/>
      <c r="H111" s="41" t="s">
        <v>266</v>
      </c>
      <c r="I111" s="40" t="s">
        <v>556</v>
      </c>
      <c r="J111" s="42" t="s">
        <v>92</v>
      </c>
      <c r="K111" s="9" t="s">
        <v>576</v>
      </c>
      <c r="L111" s="2" t="s">
        <v>592</v>
      </c>
      <c r="M111" s="77"/>
      <c r="N111" s="2"/>
      <c r="O111" s="2"/>
      <c r="P111" s="2"/>
      <c r="Q111" s="7"/>
      <c r="R111" s="3"/>
    </row>
    <row r="112" spans="1:18" ht="13.5" thickBot="1" x14ac:dyDescent="0.25">
      <c r="A112" s="99">
        <v>112</v>
      </c>
      <c r="B112" s="6" t="s">
        <v>268</v>
      </c>
      <c r="C112" s="43" t="s">
        <v>84</v>
      </c>
      <c r="D112" s="10" t="s">
        <v>417</v>
      </c>
      <c r="E112" s="44"/>
      <c r="F112" s="44"/>
      <c r="G112" s="44"/>
      <c r="H112" s="44"/>
      <c r="I112" s="40" t="s">
        <v>556</v>
      </c>
      <c r="J112" s="43" t="s">
        <v>92</v>
      </c>
      <c r="K112" s="5" t="s">
        <v>576</v>
      </c>
      <c r="L112" s="2" t="s">
        <v>592</v>
      </c>
      <c r="M112" s="73"/>
      <c r="N112" s="2"/>
      <c r="O112" s="2"/>
      <c r="P112" s="2"/>
      <c r="Q112" s="7"/>
      <c r="R112" s="3"/>
    </row>
    <row r="113" spans="1:18" ht="13.5" thickBot="1" x14ac:dyDescent="0.25">
      <c r="A113" s="79">
        <v>113</v>
      </c>
      <c r="B113" s="10" t="s">
        <v>270</v>
      </c>
      <c r="C113" s="42" t="s">
        <v>269</v>
      </c>
      <c r="D113" s="10" t="s">
        <v>417</v>
      </c>
      <c r="E113" s="41" t="s">
        <v>83</v>
      </c>
      <c r="F113" s="41"/>
      <c r="G113" s="41"/>
      <c r="H113" s="41">
        <v>6</v>
      </c>
      <c r="I113" s="41" t="s">
        <v>126</v>
      </c>
      <c r="J113" s="42" t="s">
        <v>63</v>
      </c>
      <c r="K113" s="9" t="s">
        <v>575</v>
      </c>
      <c r="L113" s="2" t="s">
        <v>592</v>
      </c>
      <c r="M113" s="77"/>
      <c r="N113" s="2"/>
      <c r="O113" s="41"/>
      <c r="P113" s="2"/>
      <c r="Q113" s="7"/>
      <c r="R113" s="3"/>
    </row>
    <row r="114" spans="1:18" ht="13.5" thickBot="1" x14ac:dyDescent="0.25">
      <c r="A114" s="99">
        <v>114</v>
      </c>
      <c r="B114" s="10" t="s">
        <v>451</v>
      </c>
      <c r="C114" s="42" t="s">
        <v>450</v>
      </c>
      <c r="D114" s="10" t="s">
        <v>452</v>
      </c>
      <c r="E114" s="41" t="s">
        <v>83</v>
      </c>
      <c r="F114" s="41"/>
      <c r="G114" s="41"/>
      <c r="H114" s="41">
        <v>6</v>
      </c>
      <c r="I114" s="41" t="s">
        <v>126</v>
      </c>
      <c r="J114" s="42" t="s">
        <v>63</v>
      </c>
      <c r="K114" s="9" t="s">
        <v>575</v>
      </c>
      <c r="L114" s="2" t="s">
        <v>592</v>
      </c>
      <c r="M114" s="77"/>
      <c r="N114" s="2"/>
      <c r="O114" s="2"/>
      <c r="P114" s="2"/>
      <c r="Q114" s="7"/>
      <c r="R114" s="3"/>
    </row>
    <row r="115" spans="1:18" ht="13.5" thickBot="1" x14ac:dyDescent="0.25">
      <c r="A115" s="79">
        <v>115</v>
      </c>
      <c r="B115" s="10" t="s">
        <v>272</v>
      </c>
      <c r="C115" s="42" t="s">
        <v>271</v>
      </c>
      <c r="D115" s="10" t="s">
        <v>516</v>
      </c>
      <c r="E115" s="41" t="s">
        <v>83</v>
      </c>
      <c r="F115" s="41"/>
      <c r="G115" s="41"/>
      <c r="H115" s="41">
        <v>6</v>
      </c>
      <c r="I115" s="41" t="s">
        <v>126</v>
      </c>
      <c r="J115" s="42" t="s">
        <v>63</v>
      </c>
      <c r="K115" s="9" t="s">
        <v>575</v>
      </c>
      <c r="L115" s="2" t="s">
        <v>592</v>
      </c>
      <c r="M115" s="77"/>
      <c r="N115" s="2"/>
      <c r="O115" s="2"/>
      <c r="P115" s="2"/>
      <c r="Q115" s="7"/>
      <c r="R115" s="3"/>
    </row>
    <row r="116" spans="1:18" ht="13.5" thickBot="1" x14ac:dyDescent="0.25">
      <c r="A116" s="99">
        <v>116</v>
      </c>
      <c r="B116" s="10" t="s">
        <v>273</v>
      </c>
      <c r="C116" s="42" t="s">
        <v>84</v>
      </c>
      <c r="D116" s="10" t="s">
        <v>417</v>
      </c>
      <c r="E116" s="41"/>
      <c r="F116" s="41">
        <v>1090</v>
      </c>
      <c r="G116" s="41">
        <v>1030</v>
      </c>
      <c r="H116" s="41">
        <v>200</v>
      </c>
      <c r="I116" s="36" t="s">
        <v>372</v>
      </c>
      <c r="J116" s="42" t="s">
        <v>131</v>
      </c>
      <c r="K116" s="9" t="s">
        <v>576</v>
      </c>
      <c r="L116" s="2" t="s">
        <v>592</v>
      </c>
      <c r="M116" s="73"/>
      <c r="N116" s="2"/>
      <c r="O116" s="2"/>
      <c r="P116" s="2"/>
      <c r="Q116" s="7"/>
      <c r="R116" s="3"/>
    </row>
    <row r="117" spans="1:18" ht="13.5" thickBot="1" x14ac:dyDescent="0.25">
      <c r="A117" s="79">
        <v>117</v>
      </c>
      <c r="B117" s="10" t="s">
        <v>274</v>
      </c>
      <c r="C117" s="42" t="s">
        <v>84</v>
      </c>
      <c r="D117" s="10" t="s">
        <v>417</v>
      </c>
      <c r="E117" s="41"/>
      <c r="F117" s="41">
        <v>1090</v>
      </c>
      <c r="G117" s="41">
        <v>1030</v>
      </c>
      <c r="H117" s="41">
        <v>200</v>
      </c>
      <c r="I117" s="36" t="s">
        <v>372</v>
      </c>
      <c r="J117" s="42" t="s">
        <v>131</v>
      </c>
      <c r="K117" s="9" t="s">
        <v>576</v>
      </c>
      <c r="L117" s="2" t="s">
        <v>592</v>
      </c>
      <c r="M117" s="73"/>
      <c r="N117" s="2"/>
      <c r="O117" s="2"/>
      <c r="P117" s="2"/>
      <c r="Q117" s="7"/>
      <c r="R117" s="3"/>
    </row>
    <row r="118" spans="1:18" ht="13.5" thickBot="1" x14ac:dyDescent="0.25">
      <c r="A118" s="99">
        <v>118</v>
      </c>
      <c r="B118" s="10" t="s">
        <v>275</v>
      </c>
      <c r="C118" s="42" t="s">
        <v>68</v>
      </c>
      <c r="D118" s="10" t="s">
        <v>444</v>
      </c>
      <c r="E118" s="42"/>
      <c r="F118" s="41">
        <v>1090</v>
      </c>
      <c r="G118" s="41">
        <v>1030</v>
      </c>
      <c r="H118" s="41">
        <v>200</v>
      </c>
      <c r="I118" s="36" t="s">
        <v>372</v>
      </c>
      <c r="J118" s="42" t="s">
        <v>131</v>
      </c>
      <c r="K118" s="9" t="s">
        <v>576</v>
      </c>
      <c r="L118" s="2" t="s">
        <v>592</v>
      </c>
      <c r="M118" s="77"/>
      <c r="N118" s="2"/>
      <c r="O118" s="2"/>
      <c r="P118" s="2"/>
      <c r="Q118" s="7"/>
      <c r="R118" s="3"/>
    </row>
    <row r="119" spans="1:18" ht="13.5" thickBot="1" x14ac:dyDescent="0.25">
      <c r="A119" s="79">
        <v>119</v>
      </c>
      <c r="B119" s="6" t="s">
        <v>446</v>
      </c>
      <c r="C119" s="43" t="s">
        <v>445</v>
      </c>
      <c r="D119" s="10" t="s">
        <v>447</v>
      </c>
      <c r="E119" s="44"/>
      <c r="F119" s="44">
        <v>1090</v>
      </c>
      <c r="G119" s="44">
        <v>1030</v>
      </c>
      <c r="H119" s="44">
        <v>240</v>
      </c>
      <c r="I119" s="36" t="s">
        <v>372</v>
      </c>
      <c r="J119" s="43" t="s">
        <v>131</v>
      </c>
      <c r="K119" s="5" t="s">
        <v>576</v>
      </c>
      <c r="L119" s="2" t="s">
        <v>592</v>
      </c>
      <c r="M119" s="77"/>
      <c r="N119" s="2"/>
      <c r="O119" s="2"/>
      <c r="P119" s="2"/>
      <c r="Q119" s="7"/>
      <c r="R119" s="3"/>
    </row>
    <row r="120" spans="1:18" ht="13.5" thickBot="1" x14ac:dyDescent="0.25">
      <c r="A120" s="99">
        <v>120</v>
      </c>
      <c r="B120" s="6" t="s">
        <v>276</v>
      </c>
      <c r="C120" s="43" t="s">
        <v>84</v>
      </c>
      <c r="D120" s="10" t="s">
        <v>417</v>
      </c>
      <c r="E120" s="44"/>
      <c r="F120" s="44">
        <v>1090</v>
      </c>
      <c r="G120" s="44">
        <v>1030</v>
      </c>
      <c r="H120" s="44">
        <v>240</v>
      </c>
      <c r="I120" s="36" t="s">
        <v>372</v>
      </c>
      <c r="J120" s="43" t="s">
        <v>131</v>
      </c>
      <c r="K120" s="5" t="s">
        <v>576</v>
      </c>
      <c r="L120" s="2" t="s">
        <v>592</v>
      </c>
      <c r="M120" s="73"/>
      <c r="N120" s="2"/>
      <c r="O120" s="2"/>
      <c r="P120" s="2"/>
      <c r="Q120" s="7"/>
      <c r="R120" s="3"/>
    </row>
    <row r="121" spans="1:18" ht="13.5" thickBot="1" x14ac:dyDescent="0.25">
      <c r="A121" s="79">
        <v>121</v>
      </c>
      <c r="B121" s="6" t="s">
        <v>277</v>
      </c>
      <c r="C121" s="43" t="s">
        <v>84</v>
      </c>
      <c r="D121" s="10" t="s">
        <v>417</v>
      </c>
      <c r="E121" s="44"/>
      <c r="F121" s="44">
        <v>1090</v>
      </c>
      <c r="G121" s="44">
        <v>1030</v>
      </c>
      <c r="H121" s="44">
        <v>200</v>
      </c>
      <c r="I121" s="36" t="s">
        <v>372</v>
      </c>
      <c r="J121" s="43" t="s">
        <v>131</v>
      </c>
      <c r="K121" s="5" t="s">
        <v>576</v>
      </c>
      <c r="L121" s="2" t="s">
        <v>592</v>
      </c>
      <c r="M121" s="73"/>
      <c r="N121" s="2"/>
      <c r="O121" s="2"/>
      <c r="P121" s="2"/>
      <c r="Q121" s="7"/>
      <c r="R121" s="3"/>
    </row>
    <row r="122" spans="1:18" ht="13.5" thickBot="1" x14ac:dyDescent="0.25">
      <c r="A122" s="99">
        <v>122</v>
      </c>
      <c r="B122" s="10" t="s">
        <v>278</v>
      </c>
      <c r="C122" s="42" t="s">
        <v>84</v>
      </c>
      <c r="D122" s="10" t="s">
        <v>417</v>
      </c>
      <c r="E122" s="41"/>
      <c r="F122" s="41">
        <v>1090</v>
      </c>
      <c r="G122" s="41">
        <v>1030</v>
      </c>
      <c r="H122" s="41">
        <v>200</v>
      </c>
      <c r="I122" s="36" t="s">
        <v>372</v>
      </c>
      <c r="J122" s="42" t="s">
        <v>131</v>
      </c>
      <c r="K122" s="9" t="s">
        <v>576</v>
      </c>
      <c r="L122" s="2" t="s">
        <v>592</v>
      </c>
      <c r="M122" s="73"/>
      <c r="N122" s="2"/>
      <c r="O122" s="2"/>
      <c r="P122" s="2"/>
      <c r="Q122" s="7"/>
      <c r="R122" s="3"/>
    </row>
    <row r="123" spans="1:18" ht="13.5" thickBot="1" x14ac:dyDescent="0.25">
      <c r="A123" s="79">
        <v>123</v>
      </c>
      <c r="B123" s="6" t="s">
        <v>279</v>
      </c>
      <c r="C123" s="43" t="s">
        <v>84</v>
      </c>
      <c r="D123" s="10" t="s">
        <v>417</v>
      </c>
      <c r="E123" s="44"/>
      <c r="F123" s="44">
        <v>1090</v>
      </c>
      <c r="G123" s="44">
        <v>1030</v>
      </c>
      <c r="H123" s="44"/>
      <c r="I123" s="36" t="s">
        <v>372</v>
      </c>
      <c r="J123" s="43" t="s">
        <v>131</v>
      </c>
      <c r="K123" s="5" t="s">
        <v>576</v>
      </c>
      <c r="L123" s="2" t="s">
        <v>592</v>
      </c>
      <c r="M123" s="73"/>
      <c r="N123" s="2"/>
      <c r="O123" s="2"/>
      <c r="P123" s="2"/>
      <c r="Q123" s="7"/>
      <c r="R123" s="3"/>
    </row>
    <row r="124" spans="1:18" ht="13.5" thickBot="1" x14ac:dyDescent="0.25">
      <c r="A124" s="99">
        <v>124</v>
      </c>
      <c r="B124" s="6" t="s">
        <v>280</v>
      </c>
      <c r="C124" s="43" t="s">
        <v>84</v>
      </c>
      <c r="D124" s="10" t="s">
        <v>417</v>
      </c>
      <c r="E124" s="44"/>
      <c r="F124" s="44">
        <v>1090</v>
      </c>
      <c r="G124" s="44">
        <v>1030</v>
      </c>
      <c r="H124" s="44">
        <v>113</v>
      </c>
      <c r="I124" s="36" t="s">
        <v>372</v>
      </c>
      <c r="J124" s="43" t="s">
        <v>131</v>
      </c>
      <c r="K124" s="5" t="s">
        <v>576</v>
      </c>
      <c r="L124" s="2" t="s">
        <v>592</v>
      </c>
      <c r="M124" s="73"/>
      <c r="N124" s="2"/>
      <c r="O124" s="2"/>
      <c r="P124" s="2"/>
      <c r="Q124" s="7"/>
      <c r="R124" s="3"/>
    </row>
    <row r="125" spans="1:18" ht="13.5" thickBot="1" x14ac:dyDescent="0.25">
      <c r="A125" s="79">
        <v>125</v>
      </c>
      <c r="B125" s="10" t="s">
        <v>281</v>
      </c>
      <c r="C125" s="42" t="s">
        <v>84</v>
      </c>
      <c r="D125" s="10" t="s">
        <v>417</v>
      </c>
      <c r="E125" s="41"/>
      <c r="F125" s="41">
        <v>1090</v>
      </c>
      <c r="G125" s="41">
        <v>1030</v>
      </c>
      <c r="H125" s="41">
        <v>200</v>
      </c>
      <c r="I125" s="36" t="s">
        <v>372</v>
      </c>
      <c r="J125" s="42" t="s">
        <v>131</v>
      </c>
      <c r="K125" s="9" t="s">
        <v>576</v>
      </c>
      <c r="L125" s="2" t="s">
        <v>592</v>
      </c>
      <c r="M125" s="73"/>
      <c r="N125" s="2"/>
      <c r="O125" s="2"/>
      <c r="P125" s="2"/>
      <c r="Q125" s="7"/>
      <c r="R125" s="3"/>
    </row>
    <row r="126" spans="1:18" ht="13.5" thickBot="1" x14ac:dyDescent="0.25">
      <c r="A126" s="99">
        <v>126</v>
      </c>
      <c r="B126" s="10" t="s">
        <v>282</v>
      </c>
      <c r="C126" s="42" t="s">
        <v>450</v>
      </c>
      <c r="D126" s="10" t="s">
        <v>453</v>
      </c>
      <c r="E126" s="41"/>
      <c r="F126" s="41">
        <v>1090</v>
      </c>
      <c r="G126" s="41">
        <v>1030</v>
      </c>
      <c r="H126" s="41">
        <v>250</v>
      </c>
      <c r="I126" s="36" t="s">
        <v>372</v>
      </c>
      <c r="J126" s="42" t="s">
        <v>131</v>
      </c>
      <c r="K126" s="9" t="s">
        <v>576</v>
      </c>
      <c r="L126" s="2" t="s">
        <v>592</v>
      </c>
      <c r="M126" s="77"/>
      <c r="N126" s="2"/>
      <c r="O126" s="2"/>
      <c r="P126" s="2"/>
      <c r="Q126" s="7"/>
      <c r="R126" s="3"/>
    </row>
    <row r="127" spans="1:18" ht="13.5" thickBot="1" x14ac:dyDescent="0.25">
      <c r="A127" s="79">
        <v>127</v>
      </c>
      <c r="B127" s="10" t="s">
        <v>624</v>
      </c>
      <c r="C127" s="42" t="s">
        <v>454</v>
      </c>
      <c r="D127" s="10" t="s">
        <v>455</v>
      </c>
      <c r="E127" s="41"/>
      <c r="F127" s="41">
        <v>1090</v>
      </c>
      <c r="G127" s="41">
        <v>1030</v>
      </c>
      <c r="H127" s="41">
        <v>250</v>
      </c>
      <c r="I127" s="36" t="s">
        <v>372</v>
      </c>
      <c r="J127" s="42" t="s">
        <v>131</v>
      </c>
      <c r="K127" s="9" t="s">
        <v>576</v>
      </c>
      <c r="L127" s="2" t="s">
        <v>592</v>
      </c>
      <c r="M127" s="77"/>
      <c r="N127" s="2"/>
      <c r="O127" s="2"/>
      <c r="P127" s="2"/>
      <c r="Q127" s="7"/>
      <c r="R127" s="3"/>
    </row>
    <row r="128" spans="1:18" ht="13.5" thickBot="1" x14ac:dyDescent="0.25">
      <c r="A128" s="99">
        <v>128</v>
      </c>
      <c r="B128" s="10" t="s">
        <v>622</v>
      </c>
      <c r="C128" s="42" t="s">
        <v>136</v>
      </c>
      <c r="D128" s="10" t="s">
        <v>417</v>
      </c>
      <c r="E128" s="41"/>
      <c r="F128" s="41">
        <v>1090</v>
      </c>
      <c r="G128" s="41">
        <v>1030</v>
      </c>
      <c r="H128" s="41"/>
      <c r="I128" s="36" t="s">
        <v>372</v>
      </c>
      <c r="J128" s="42" t="s">
        <v>131</v>
      </c>
      <c r="K128" s="9" t="s">
        <v>576</v>
      </c>
      <c r="L128" s="2" t="s">
        <v>592</v>
      </c>
      <c r="M128" s="77"/>
      <c r="N128" s="2"/>
      <c r="O128" s="41"/>
      <c r="P128" s="2"/>
      <c r="Q128" s="7"/>
      <c r="R128" s="3"/>
    </row>
    <row r="129" spans="1:18" ht="13.5" thickBot="1" x14ac:dyDescent="0.25">
      <c r="A129" s="79">
        <v>129</v>
      </c>
      <c r="B129" s="10" t="s">
        <v>623</v>
      </c>
      <c r="C129" s="42" t="s">
        <v>269</v>
      </c>
      <c r="D129" s="10" t="s">
        <v>417</v>
      </c>
      <c r="E129" s="41"/>
      <c r="F129" s="41">
        <v>1090</v>
      </c>
      <c r="G129" s="41">
        <v>1030</v>
      </c>
      <c r="H129" s="41">
        <v>250</v>
      </c>
      <c r="I129" s="36" t="s">
        <v>372</v>
      </c>
      <c r="J129" s="42" t="s">
        <v>131</v>
      </c>
      <c r="K129" s="9" t="s">
        <v>576</v>
      </c>
      <c r="L129" s="2" t="s">
        <v>592</v>
      </c>
      <c r="M129" s="77"/>
      <c r="N129" s="2"/>
      <c r="O129" s="41"/>
      <c r="P129" s="2"/>
      <c r="Q129" s="7"/>
      <c r="R129" s="3"/>
    </row>
    <row r="130" spans="1:18" ht="13.5" thickBot="1" x14ac:dyDescent="0.25">
      <c r="A130" s="99">
        <v>130</v>
      </c>
      <c r="B130" s="48" t="s">
        <v>283</v>
      </c>
      <c r="C130" s="24" t="s">
        <v>256</v>
      </c>
      <c r="D130" s="10" t="s">
        <v>417</v>
      </c>
      <c r="E130" s="40"/>
      <c r="F130" s="17" t="s">
        <v>400</v>
      </c>
      <c r="G130" s="18">
        <v>9375</v>
      </c>
      <c r="H130" s="40"/>
      <c r="I130" s="40" t="s">
        <v>558</v>
      </c>
      <c r="J130" s="24" t="s">
        <v>284</v>
      </c>
      <c r="K130" s="9" t="s">
        <v>576</v>
      </c>
      <c r="L130" s="2" t="s">
        <v>592</v>
      </c>
      <c r="M130" s="73"/>
      <c r="N130" s="2"/>
      <c r="O130" s="2"/>
      <c r="P130" s="2"/>
      <c r="Q130" s="7"/>
      <c r="R130" s="3"/>
    </row>
    <row r="131" spans="1:18" ht="13.5" thickBot="1" x14ac:dyDescent="0.25">
      <c r="A131" s="79">
        <v>131</v>
      </c>
      <c r="B131" s="10" t="s">
        <v>285</v>
      </c>
      <c r="C131" s="42" t="s">
        <v>84</v>
      </c>
      <c r="D131" s="10" t="s">
        <v>448</v>
      </c>
      <c r="E131" s="41" t="s">
        <v>83</v>
      </c>
      <c r="F131" s="41"/>
      <c r="G131" s="41"/>
      <c r="H131" s="41">
        <v>10</v>
      </c>
      <c r="I131" s="51" t="s">
        <v>126</v>
      </c>
      <c r="J131" s="42" t="s">
        <v>63</v>
      </c>
      <c r="K131" s="9" t="s">
        <v>575</v>
      </c>
      <c r="L131" s="2" t="s">
        <v>592</v>
      </c>
      <c r="M131" s="73"/>
      <c r="N131" s="2"/>
      <c r="O131" s="2"/>
      <c r="P131" s="2"/>
      <c r="Q131" s="7"/>
      <c r="R131" s="3"/>
    </row>
    <row r="132" spans="1:18" ht="13.5" thickBot="1" x14ac:dyDescent="0.25">
      <c r="A132" s="99">
        <v>132</v>
      </c>
      <c r="B132" s="6" t="s">
        <v>286</v>
      </c>
      <c r="C132" s="43" t="s">
        <v>84</v>
      </c>
      <c r="D132" s="10" t="s">
        <v>417</v>
      </c>
      <c r="E132" s="44"/>
      <c r="F132" s="44"/>
      <c r="G132" s="44"/>
      <c r="H132" s="44"/>
      <c r="I132" s="36" t="s">
        <v>372</v>
      </c>
      <c r="J132" s="43" t="s">
        <v>131</v>
      </c>
      <c r="K132" s="5" t="s">
        <v>576</v>
      </c>
      <c r="L132" s="2" t="s">
        <v>592</v>
      </c>
      <c r="M132" s="73"/>
      <c r="N132" s="2"/>
      <c r="O132" s="2"/>
      <c r="P132" s="2"/>
      <c r="Q132" s="7"/>
      <c r="R132" s="3"/>
    </row>
    <row r="133" spans="1:18" ht="13.5" thickBot="1" x14ac:dyDescent="0.25">
      <c r="A133" s="79">
        <v>133</v>
      </c>
      <c r="B133" s="10" t="s">
        <v>287</v>
      </c>
      <c r="C133" s="42" t="s">
        <v>84</v>
      </c>
      <c r="D133" s="10" t="s">
        <v>417</v>
      </c>
      <c r="E133" s="41" t="s">
        <v>83</v>
      </c>
      <c r="F133" s="41"/>
      <c r="G133" s="41"/>
      <c r="H133" s="41">
        <v>16</v>
      </c>
      <c r="I133" s="51" t="s">
        <v>126</v>
      </c>
      <c r="J133" s="42" t="s">
        <v>63</v>
      </c>
      <c r="K133" s="9" t="s">
        <v>575</v>
      </c>
      <c r="L133" s="2" t="s">
        <v>592</v>
      </c>
      <c r="M133" s="73"/>
      <c r="N133" s="2"/>
      <c r="O133" s="2"/>
      <c r="P133" s="2"/>
      <c r="Q133" s="7"/>
      <c r="R133" s="3"/>
    </row>
    <row r="134" spans="1:18" ht="13.5" thickBot="1" x14ac:dyDescent="0.25">
      <c r="A134" s="99">
        <v>134</v>
      </c>
      <c r="B134" s="10" t="s">
        <v>288</v>
      </c>
      <c r="C134" s="42" t="s">
        <v>81</v>
      </c>
      <c r="D134" s="10" t="s">
        <v>510</v>
      </c>
      <c r="E134" s="41"/>
      <c r="F134" s="41"/>
      <c r="G134" s="41"/>
      <c r="H134" s="41"/>
      <c r="I134" s="40" t="s">
        <v>556</v>
      </c>
      <c r="J134" s="42" t="s">
        <v>92</v>
      </c>
      <c r="K134" s="9" t="s">
        <v>576</v>
      </c>
      <c r="L134" s="2" t="s">
        <v>592</v>
      </c>
      <c r="M134" s="73"/>
      <c r="N134" s="2"/>
      <c r="O134" s="2"/>
      <c r="P134" s="2"/>
      <c r="Q134" s="7"/>
      <c r="R134" s="3"/>
    </row>
    <row r="135" spans="1:18" ht="13.5" thickBot="1" x14ac:dyDescent="0.25">
      <c r="A135" s="79">
        <v>135</v>
      </c>
      <c r="B135" s="76" t="s">
        <v>290</v>
      </c>
      <c r="C135" s="7" t="s">
        <v>289</v>
      </c>
      <c r="D135" s="10" t="s">
        <v>417</v>
      </c>
      <c r="E135" s="75"/>
      <c r="F135" s="75"/>
      <c r="G135" s="75"/>
      <c r="H135" s="75">
        <v>25</v>
      </c>
      <c r="I135" s="7"/>
      <c r="J135" s="7" t="s">
        <v>264</v>
      </c>
      <c r="K135" s="5" t="s">
        <v>576</v>
      </c>
      <c r="L135" s="2" t="s">
        <v>592</v>
      </c>
      <c r="M135" s="73"/>
      <c r="N135" s="2"/>
      <c r="O135" s="2"/>
      <c r="P135" s="2"/>
      <c r="Q135" s="7"/>
      <c r="R135" s="3"/>
    </row>
    <row r="136" spans="1:18" ht="13.5" thickBot="1" x14ac:dyDescent="0.25">
      <c r="A136" s="99">
        <v>136</v>
      </c>
      <c r="B136" s="10" t="s">
        <v>292</v>
      </c>
      <c r="C136" s="14" t="s">
        <v>157</v>
      </c>
      <c r="D136" s="10" t="s">
        <v>421</v>
      </c>
      <c r="E136" s="7"/>
      <c r="F136" s="15">
        <v>406</v>
      </c>
      <c r="G136" s="7"/>
      <c r="H136" s="15" t="s">
        <v>95</v>
      </c>
      <c r="I136" s="75" t="s">
        <v>736</v>
      </c>
      <c r="J136" s="7" t="s">
        <v>64</v>
      </c>
      <c r="K136" s="9" t="s">
        <v>577</v>
      </c>
      <c r="L136" s="2" t="s">
        <v>594</v>
      </c>
      <c r="M136" s="74">
        <v>121.5</v>
      </c>
      <c r="N136" s="7" t="s">
        <v>550</v>
      </c>
      <c r="O136" s="15"/>
      <c r="P136" s="7"/>
      <c r="Q136" s="7"/>
      <c r="R136" s="39"/>
    </row>
    <row r="137" spans="1:18" ht="13.5" thickBot="1" x14ac:dyDescent="0.25">
      <c r="A137" s="79">
        <v>137</v>
      </c>
      <c r="B137" s="10" t="s">
        <v>293</v>
      </c>
      <c r="C137" s="14" t="s">
        <v>157</v>
      </c>
      <c r="D137" s="10" t="s">
        <v>433</v>
      </c>
      <c r="E137" s="7"/>
      <c r="F137" s="15">
        <v>406</v>
      </c>
      <c r="G137" s="7"/>
      <c r="H137" s="15" t="s">
        <v>95</v>
      </c>
      <c r="I137" s="75" t="s">
        <v>736</v>
      </c>
      <c r="J137" s="7" t="s">
        <v>64</v>
      </c>
      <c r="K137" s="9" t="s">
        <v>577</v>
      </c>
      <c r="L137" s="2" t="s">
        <v>594</v>
      </c>
      <c r="M137" s="74">
        <v>121.5</v>
      </c>
      <c r="N137" s="7" t="s">
        <v>550</v>
      </c>
      <c r="O137" s="15"/>
      <c r="P137" s="7"/>
      <c r="Q137" s="7"/>
      <c r="R137" s="39"/>
    </row>
    <row r="138" spans="1:18" ht="13.5" thickBot="1" x14ac:dyDescent="0.25">
      <c r="A138" s="99">
        <v>138</v>
      </c>
      <c r="B138" s="10" t="s">
        <v>294</v>
      </c>
      <c r="C138" s="14" t="s">
        <v>157</v>
      </c>
      <c r="D138" s="10" t="s">
        <v>434</v>
      </c>
      <c r="E138" s="7"/>
      <c r="F138" s="15">
        <v>406.02800000000002</v>
      </c>
      <c r="G138" s="7"/>
      <c r="H138" s="15" t="s">
        <v>95</v>
      </c>
      <c r="I138" s="75" t="s">
        <v>736</v>
      </c>
      <c r="J138" s="7" t="s">
        <v>64</v>
      </c>
      <c r="K138" s="9" t="s">
        <v>577</v>
      </c>
      <c r="L138" s="2" t="s">
        <v>594</v>
      </c>
      <c r="M138" s="74">
        <v>121.5</v>
      </c>
      <c r="N138" s="7" t="s">
        <v>550</v>
      </c>
      <c r="O138" s="15"/>
      <c r="P138" s="7"/>
      <c r="Q138" s="7"/>
      <c r="R138" s="39"/>
    </row>
    <row r="139" spans="1:18" ht="13.5" thickBot="1" x14ac:dyDescent="0.25">
      <c r="A139" s="79">
        <v>139</v>
      </c>
      <c r="B139" s="10" t="s">
        <v>295</v>
      </c>
      <c r="C139" s="42" t="s">
        <v>68</v>
      </c>
      <c r="D139" s="10" t="s">
        <v>487</v>
      </c>
      <c r="E139" s="41"/>
      <c r="F139" s="41">
        <v>1090</v>
      </c>
      <c r="G139" s="41">
        <v>1030</v>
      </c>
      <c r="H139" s="41">
        <v>400</v>
      </c>
      <c r="I139" s="36" t="s">
        <v>372</v>
      </c>
      <c r="J139" s="42" t="s">
        <v>131</v>
      </c>
      <c r="K139" s="9" t="s">
        <v>576</v>
      </c>
      <c r="L139" s="2" t="s">
        <v>592</v>
      </c>
      <c r="M139" s="77"/>
      <c r="N139" s="2"/>
      <c r="O139" s="41"/>
      <c r="P139" s="2"/>
      <c r="Q139" s="7"/>
      <c r="R139" s="3"/>
    </row>
    <row r="140" spans="1:18" ht="13.5" thickBot="1" x14ac:dyDescent="0.25">
      <c r="A140" s="99">
        <v>140</v>
      </c>
      <c r="B140" s="48" t="s">
        <v>296</v>
      </c>
      <c r="C140" s="42" t="s">
        <v>226</v>
      </c>
      <c r="D140" s="10" t="s">
        <v>417</v>
      </c>
      <c r="E140" s="40"/>
      <c r="F140" s="40"/>
      <c r="G140" s="40"/>
      <c r="H140" s="40"/>
      <c r="I140" s="24"/>
      <c r="J140" s="24" t="s">
        <v>297</v>
      </c>
      <c r="K140" s="9" t="s">
        <v>576</v>
      </c>
      <c r="L140" s="2" t="s">
        <v>592</v>
      </c>
      <c r="M140" s="77"/>
      <c r="N140" s="2"/>
      <c r="O140" s="2"/>
      <c r="P140" s="2"/>
      <c r="Q140" s="7" t="s">
        <v>298</v>
      </c>
      <c r="R140" s="3"/>
    </row>
    <row r="141" spans="1:18" ht="13.5" thickBot="1" x14ac:dyDescent="0.25">
      <c r="A141" s="79">
        <v>141</v>
      </c>
      <c r="B141" s="6" t="s">
        <v>299</v>
      </c>
      <c r="C141" s="43" t="s">
        <v>226</v>
      </c>
      <c r="D141" s="10" t="s">
        <v>417</v>
      </c>
      <c r="E141" s="7"/>
      <c r="F141" s="43"/>
      <c r="G141" s="43"/>
      <c r="H141" s="44"/>
      <c r="I141" s="44"/>
      <c r="J141" s="43" t="s">
        <v>185</v>
      </c>
      <c r="K141" s="5" t="s">
        <v>576</v>
      </c>
      <c r="L141" s="2" t="s">
        <v>592</v>
      </c>
      <c r="M141" s="77"/>
      <c r="N141" s="2"/>
      <c r="O141" s="2"/>
      <c r="P141" s="2"/>
      <c r="Q141" s="7"/>
      <c r="R141" s="3"/>
    </row>
    <row r="142" spans="1:18" ht="13.5" thickBot="1" x14ac:dyDescent="0.25">
      <c r="A142" s="99">
        <v>142</v>
      </c>
      <c r="B142" s="6" t="s">
        <v>300</v>
      </c>
      <c r="C142" s="43" t="s">
        <v>119</v>
      </c>
      <c r="D142" s="10" t="s">
        <v>442</v>
      </c>
      <c r="E142" s="44"/>
      <c r="F142" s="44"/>
      <c r="G142" s="44"/>
      <c r="H142" s="44"/>
      <c r="I142" s="45"/>
      <c r="J142" s="43" t="s">
        <v>185</v>
      </c>
      <c r="K142" s="5" t="s">
        <v>576</v>
      </c>
      <c r="L142" s="2" t="s">
        <v>592</v>
      </c>
      <c r="M142" s="77"/>
      <c r="N142" s="2"/>
      <c r="O142" s="46"/>
      <c r="P142" s="2"/>
      <c r="Q142" s="7" t="s">
        <v>443</v>
      </c>
      <c r="R142" s="3"/>
    </row>
    <row r="143" spans="1:18" ht="13.5" thickBot="1" x14ac:dyDescent="0.25">
      <c r="A143" s="79">
        <v>143</v>
      </c>
      <c r="B143" s="6" t="s">
        <v>302</v>
      </c>
      <c r="C143" s="43" t="s">
        <v>301</v>
      </c>
      <c r="D143" s="10" t="s">
        <v>424</v>
      </c>
      <c r="E143" s="44"/>
      <c r="F143" s="44">
        <v>1090</v>
      </c>
      <c r="G143" s="44">
        <v>1030</v>
      </c>
      <c r="H143" s="44">
        <v>400</v>
      </c>
      <c r="I143" s="36" t="s">
        <v>372</v>
      </c>
      <c r="J143" s="43" t="s">
        <v>131</v>
      </c>
      <c r="K143" s="5" t="s">
        <v>576</v>
      </c>
      <c r="L143" s="2" t="s">
        <v>592</v>
      </c>
      <c r="M143" s="77"/>
      <c r="N143" s="2"/>
      <c r="O143" s="41"/>
      <c r="P143" s="2"/>
      <c r="Q143" s="7"/>
      <c r="R143" s="3"/>
    </row>
    <row r="144" spans="1:18" ht="13.5" thickBot="1" x14ac:dyDescent="0.25">
      <c r="A144" s="99">
        <v>144</v>
      </c>
      <c r="B144" s="10" t="s">
        <v>304</v>
      </c>
      <c r="C144" s="14" t="s">
        <v>303</v>
      </c>
      <c r="D144" s="10" t="s">
        <v>417</v>
      </c>
      <c r="E144" s="7"/>
      <c r="F144" s="15">
        <v>406.03699999999998</v>
      </c>
      <c r="G144" s="7"/>
      <c r="H144" s="15" t="s">
        <v>95</v>
      </c>
      <c r="I144" s="75" t="s">
        <v>736</v>
      </c>
      <c r="J144" s="7" t="s">
        <v>64</v>
      </c>
      <c r="K144" s="9" t="s">
        <v>577</v>
      </c>
      <c r="L144" s="2" t="s">
        <v>594</v>
      </c>
      <c r="M144" s="74">
        <v>121.5</v>
      </c>
      <c r="N144" s="7" t="s">
        <v>550</v>
      </c>
      <c r="O144" s="15"/>
      <c r="P144" s="7"/>
      <c r="Q144" s="7"/>
      <c r="R144" s="39"/>
    </row>
    <row r="145" spans="1:18" ht="13.5" thickBot="1" x14ac:dyDescent="0.25">
      <c r="A145" s="79">
        <v>145</v>
      </c>
      <c r="B145" s="10" t="s">
        <v>305</v>
      </c>
      <c r="C145" s="42" t="s">
        <v>143</v>
      </c>
      <c r="D145" s="10" t="s">
        <v>417</v>
      </c>
      <c r="E145" s="41"/>
      <c r="F145" s="77">
        <v>406.03699999999998</v>
      </c>
      <c r="G145" s="41"/>
      <c r="H145" s="41" t="s">
        <v>176</v>
      </c>
      <c r="I145" s="41" t="s">
        <v>548</v>
      </c>
      <c r="J145" s="42" t="s">
        <v>64</v>
      </c>
      <c r="K145" s="9" t="s">
        <v>577</v>
      </c>
      <c r="L145" s="2" t="s">
        <v>594</v>
      </c>
      <c r="M145" s="77" t="s">
        <v>241</v>
      </c>
      <c r="N145" s="2" t="s">
        <v>550</v>
      </c>
      <c r="O145" s="41"/>
      <c r="P145" s="2"/>
      <c r="Q145" s="7"/>
      <c r="R145" s="3"/>
    </row>
    <row r="146" spans="1:18" ht="13.5" thickBot="1" x14ac:dyDescent="0.25">
      <c r="A146" s="99">
        <v>146</v>
      </c>
      <c r="B146" s="6" t="s">
        <v>307</v>
      </c>
      <c r="C146" s="43" t="s">
        <v>68</v>
      </c>
      <c r="D146" s="10" t="s">
        <v>417</v>
      </c>
      <c r="E146" s="44"/>
      <c r="F146" s="17" t="s">
        <v>400</v>
      </c>
      <c r="G146" s="18">
        <v>9375</v>
      </c>
      <c r="H146" s="44">
        <v>7000</v>
      </c>
      <c r="I146" s="40" t="s">
        <v>558</v>
      </c>
      <c r="J146" s="42" t="s">
        <v>284</v>
      </c>
      <c r="K146" s="5" t="s">
        <v>576</v>
      </c>
      <c r="L146" s="2" t="s">
        <v>592</v>
      </c>
      <c r="M146" s="77"/>
      <c r="N146" s="2"/>
      <c r="O146" s="41"/>
      <c r="P146" s="2"/>
      <c r="Q146" s="7"/>
      <c r="R146" s="3"/>
    </row>
    <row r="147" spans="1:18" ht="13.5" thickBot="1" x14ac:dyDescent="0.25">
      <c r="A147" s="79">
        <v>147</v>
      </c>
      <c r="B147" s="6" t="s">
        <v>308</v>
      </c>
      <c r="C147" s="43" t="s">
        <v>68</v>
      </c>
      <c r="D147" s="10" t="s">
        <v>417</v>
      </c>
      <c r="E147" s="44"/>
      <c r="F147" s="17" t="s">
        <v>400</v>
      </c>
      <c r="G147" s="18">
        <v>9375</v>
      </c>
      <c r="H147" s="44"/>
      <c r="I147" s="40" t="s">
        <v>558</v>
      </c>
      <c r="J147" s="42" t="s">
        <v>284</v>
      </c>
      <c r="K147" s="5" t="s">
        <v>576</v>
      </c>
      <c r="L147" s="2" t="s">
        <v>592</v>
      </c>
      <c r="M147" s="77"/>
      <c r="N147" s="2"/>
      <c r="O147" s="41"/>
      <c r="P147" s="2"/>
      <c r="Q147" s="7"/>
      <c r="R147" s="3"/>
    </row>
    <row r="148" spans="1:18" ht="13.5" thickBot="1" x14ac:dyDescent="0.25">
      <c r="A148" s="99">
        <v>148</v>
      </c>
      <c r="B148" s="10" t="s">
        <v>310</v>
      </c>
      <c r="C148" s="42" t="s">
        <v>301</v>
      </c>
      <c r="D148" s="10" t="s">
        <v>425</v>
      </c>
      <c r="E148" s="36"/>
      <c r="F148" s="36">
        <v>1090</v>
      </c>
      <c r="G148" s="36">
        <v>1030</v>
      </c>
      <c r="H148" s="36"/>
      <c r="I148" s="36" t="s">
        <v>372</v>
      </c>
      <c r="J148" s="42" t="s">
        <v>131</v>
      </c>
      <c r="K148" s="9" t="s">
        <v>576</v>
      </c>
      <c r="L148" s="2" t="s">
        <v>592</v>
      </c>
      <c r="M148" s="77"/>
      <c r="N148" s="2"/>
      <c r="O148" s="41"/>
      <c r="P148" s="2"/>
      <c r="Q148" s="7"/>
      <c r="R148" s="3"/>
    </row>
    <row r="149" spans="1:18" ht="13.5" thickBot="1" x14ac:dyDescent="0.25">
      <c r="A149" s="79">
        <v>149</v>
      </c>
      <c r="B149" s="6" t="s">
        <v>311</v>
      </c>
      <c r="C149" s="43" t="s">
        <v>84</v>
      </c>
      <c r="D149" s="10" t="s">
        <v>417</v>
      </c>
      <c r="E149" s="44"/>
      <c r="F149" s="44"/>
      <c r="G149" s="44"/>
      <c r="H149" s="44"/>
      <c r="I149" s="45"/>
      <c r="J149" s="43" t="s">
        <v>255</v>
      </c>
      <c r="K149" s="5" t="s">
        <v>576</v>
      </c>
      <c r="L149" s="2" t="s">
        <v>592</v>
      </c>
      <c r="M149" s="73"/>
      <c r="N149" s="2"/>
      <c r="O149" s="2"/>
      <c r="P149" s="2"/>
      <c r="Q149" s="7"/>
      <c r="R149" s="3"/>
    </row>
    <row r="150" spans="1:18" ht="13.5" thickBot="1" x14ac:dyDescent="0.25">
      <c r="A150" s="99">
        <v>150</v>
      </c>
      <c r="B150" s="10" t="s">
        <v>312</v>
      </c>
      <c r="C150" s="42" t="s">
        <v>84</v>
      </c>
      <c r="D150" s="10" t="s">
        <v>417</v>
      </c>
      <c r="E150" s="41"/>
      <c r="F150" s="17" t="s">
        <v>400</v>
      </c>
      <c r="G150" s="18">
        <v>9375</v>
      </c>
      <c r="H150" s="41">
        <v>4000</v>
      </c>
      <c r="I150" s="40" t="s">
        <v>558</v>
      </c>
      <c r="J150" s="42" t="s">
        <v>284</v>
      </c>
      <c r="K150" s="9" t="s">
        <v>576</v>
      </c>
      <c r="L150" s="2" t="s">
        <v>592</v>
      </c>
      <c r="M150" s="73"/>
      <c r="N150" s="2"/>
      <c r="O150" s="2"/>
      <c r="P150" s="2"/>
      <c r="Q150" s="7"/>
      <c r="R150" s="3"/>
    </row>
    <row r="151" spans="1:18" ht="13.5" thickBot="1" x14ac:dyDescent="0.25">
      <c r="A151" s="79">
        <v>151</v>
      </c>
      <c r="B151" s="6" t="s">
        <v>313</v>
      </c>
      <c r="C151" s="43" t="s">
        <v>68</v>
      </c>
      <c r="D151" s="10" t="s">
        <v>488</v>
      </c>
      <c r="E151" s="44"/>
      <c r="F151" s="17" t="s">
        <v>400</v>
      </c>
      <c r="G151" s="18">
        <v>9375</v>
      </c>
      <c r="H151" s="44"/>
      <c r="I151" s="40" t="s">
        <v>558</v>
      </c>
      <c r="J151" s="42" t="s">
        <v>284</v>
      </c>
      <c r="K151" s="5" t="s">
        <v>576</v>
      </c>
      <c r="L151" s="2" t="s">
        <v>592</v>
      </c>
      <c r="M151" s="77"/>
      <c r="N151" s="2"/>
      <c r="O151" s="41"/>
      <c r="P151" s="2"/>
      <c r="Q151" s="7"/>
      <c r="R151" s="3"/>
    </row>
    <row r="152" spans="1:18" ht="13.5" thickBot="1" x14ac:dyDescent="0.25">
      <c r="A152" s="99">
        <v>152</v>
      </c>
      <c r="B152" s="10" t="s">
        <v>314</v>
      </c>
      <c r="C152" s="14" t="s">
        <v>68</v>
      </c>
      <c r="D152" s="10" t="s">
        <v>489</v>
      </c>
      <c r="E152" s="7"/>
      <c r="F152" s="15">
        <v>406.02499999999998</v>
      </c>
      <c r="G152" s="7"/>
      <c r="H152" s="15" t="s">
        <v>105</v>
      </c>
      <c r="I152" s="75" t="s">
        <v>736</v>
      </c>
      <c r="J152" s="7" t="s">
        <v>64</v>
      </c>
      <c r="K152" s="9" t="s">
        <v>577</v>
      </c>
      <c r="L152" s="2" t="s">
        <v>594</v>
      </c>
      <c r="M152" s="74">
        <v>243</v>
      </c>
      <c r="N152" s="7" t="s">
        <v>550</v>
      </c>
      <c r="O152" s="15">
        <v>121.5</v>
      </c>
      <c r="P152" s="7" t="s">
        <v>550</v>
      </c>
      <c r="Q152" s="7"/>
      <c r="R152" s="39"/>
    </row>
    <row r="153" spans="1:18" ht="13.5" thickBot="1" x14ac:dyDescent="0.25">
      <c r="A153" s="79">
        <v>153</v>
      </c>
      <c r="B153" s="10" t="s">
        <v>315</v>
      </c>
      <c r="C153" s="14" t="s">
        <v>68</v>
      </c>
      <c r="D153" s="10" t="s">
        <v>490</v>
      </c>
      <c r="E153" s="7"/>
      <c r="F153" s="15">
        <v>406.02499999999998</v>
      </c>
      <c r="G153" s="7"/>
      <c r="H153" s="15" t="s">
        <v>316</v>
      </c>
      <c r="I153" s="75" t="s">
        <v>736</v>
      </c>
      <c r="J153" s="7" t="s">
        <v>64</v>
      </c>
      <c r="K153" s="9" t="s">
        <v>577</v>
      </c>
      <c r="L153" s="2" t="s">
        <v>594</v>
      </c>
      <c r="M153" s="74">
        <v>243</v>
      </c>
      <c r="N153" s="7" t="s">
        <v>550</v>
      </c>
      <c r="O153" s="15">
        <v>121.5</v>
      </c>
      <c r="P153" s="7" t="s">
        <v>550</v>
      </c>
      <c r="Q153" s="7"/>
      <c r="R153" s="39"/>
    </row>
    <row r="154" spans="1:18" ht="13.5" thickBot="1" x14ac:dyDescent="0.25">
      <c r="A154" s="99">
        <v>154</v>
      </c>
      <c r="B154" s="10" t="s">
        <v>317</v>
      </c>
      <c r="C154" s="14" t="s">
        <v>68</v>
      </c>
      <c r="D154" s="10" t="s">
        <v>490</v>
      </c>
      <c r="E154" s="7"/>
      <c r="F154" s="37">
        <v>406.04</v>
      </c>
      <c r="G154" s="7"/>
      <c r="H154" s="15" t="s">
        <v>318</v>
      </c>
      <c r="I154" s="75" t="s">
        <v>736</v>
      </c>
      <c r="J154" s="7" t="s">
        <v>64</v>
      </c>
      <c r="K154" s="9" t="s">
        <v>577</v>
      </c>
      <c r="L154" s="2" t="s">
        <v>594</v>
      </c>
      <c r="M154" s="74">
        <v>121.5</v>
      </c>
      <c r="N154" s="7" t="s">
        <v>550</v>
      </c>
      <c r="O154" s="15"/>
      <c r="P154" s="7"/>
      <c r="Q154" s="7"/>
      <c r="R154" s="39"/>
    </row>
    <row r="155" spans="1:18" ht="13.5" thickBot="1" x14ac:dyDescent="0.25">
      <c r="A155" s="79">
        <v>155</v>
      </c>
      <c r="B155" s="10" t="s">
        <v>319</v>
      </c>
      <c r="C155" s="14" t="s">
        <v>68</v>
      </c>
      <c r="D155" s="10" t="s">
        <v>489</v>
      </c>
      <c r="E155" s="7"/>
      <c r="F155" s="15">
        <v>406.02499999999998</v>
      </c>
      <c r="G155" s="7"/>
      <c r="H155" s="15" t="s">
        <v>105</v>
      </c>
      <c r="I155" s="75" t="s">
        <v>736</v>
      </c>
      <c r="J155" s="7" t="s">
        <v>64</v>
      </c>
      <c r="K155" s="9" t="s">
        <v>577</v>
      </c>
      <c r="L155" s="2" t="s">
        <v>594</v>
      </c>
      <c r="M155" s="74">
        <v>243</v>
      </c>
      <c r="N155" s="7" t="s">
        <v>550</v>
      </c>
      <c r="O155" s="15">
        <v>121.5</v>
      </c>
      <c r="P155" s="7" t="s">
        <v>550</v>
      </c>
      <c r="Q155" s="7"/>
      <c r="R155" s="39"/>
    </row>
    <row r="156" spans="1:18" ht="13.5" thickBot="1" x14ac:dyDescent="0.25">
      <c r="A156" s="99">
        <v>156</v>
      </c>
      <c r="B156" s="10" t="s">
        <v>322</v>
      </c>
      <c r="C156" s="42" t="s">
        <v>321</v>
      </c>
      <c r="D156" s="10" t="s">
        <v>417</v>
      </c>
      <c r="E156" s="41" t="s">
        <v>323</v>
      </c>
      <c r="F156" s="41"/>
      <c r="G156" s="41"/>
      <c r="H156" s="41"/>
      <c r="I156" s="36" t="s">
        <v>170</v>
      </c>
      <c r="J156" s="42" t="s">
        <v>324</v>
      </c>
      <c r="K156" s="9" t="s">
        <v>576</v>
      </c>
      <c r="L156" s="2" t="s">
        <v>592</v>
      </c>
      <c r="M156" s="77"/>
      <c r="N156" s="2"/>
      <c r="O156" s="41"/>
      <c r="P156" s="2"/>
      <c r="Q156" s="7"/>
      <c r="R156" s="3"/>
    </row>
    <row r="157" spans="1:18" ht="13.5" thickBot="1" x14ac:dyDescent="0.25">
      <c r="A157" s="79">
        <v>157</v>
      </c>
      <c r="B157" s="10" t="s">
        <v>325</v>
      </c>
      <c r="C157" s="42" t="s">
        <v>321</v>
      </c>
      <c r="D157" s="10" t="s">
        <v>417</v>
      </c>
      <c r="E157" s="41"/>
      <c r="F157" s="41">
        <v>1090</v>
      </c>
      <c r="G157" s="41">
        <v>1030</v>
      </c>
      <c r="H157" s="41">
        <v>125</v>
      </c>
      <c r="I157" s="36" t="s">
        <v>372</v>
      </c>
      <c r="J157" s="42" t="s">
        <v>131</v>
      </c>
      <c r="K157" s="9" t="s">
        <v>576</v>
      </c>
      <c r="L157" s="2" t="s">
        <v>592</v>
      </c>
      <c r="M157" s="77"/>
      <c r="N157" s="2"/>
      <c r="O157" s="41"/>
      <c r="P157" s="2"/>
      <c r="Q157" s="7"/>
      <c r="R157" s="3"/>
    </row>
    <row r="158" spans="1:18" ht="13.5" thickBot="1" x14ac:dyDescent="0.25">
      <c r="A158" s="99">
        <v>158</v>
      </c>
      <c r="B158" s="6" t="s">
        <v>326</v>
      </c>
      <c r="C158" s="43" t="s">
        <v>321</v>
      </c>
      <c r="D158" s="10" t="s">
        <v>417</v>
      </c>
      <c r="E158" s="44"/>
      <c r="F158" s="44">
        <v>1090</v>
      </c>
      <c r="G158" s="44">
        <v>1030</v>
      </c>
      <c r="H158" s="44">
        <v>200</v>
      </c>
      <c r="I158" s="36" t="s">
        <v>372</v>
      </c>
      <c r="J158" s="43" t="s">
        <v>131</v>
      </c>
      <c r="K158" s="5" t="s">
        <v>576</v>
      </c>
      <c r="L158" s="2" t="s">
        <v>592</v>
      </c>
      <c r="M158" s="77"/>
      <c r="N158" s="2"/>
      <c r="O158" s="41"/>
      <c r="P158" s="2"/>
      <c r="Q158" s="7"/>
      <c r="R158" s="3"/>
    </row>
    <row r="159" spans="1:18" ht="13.5" thickBot="1" x14ac:dyDescent="0.25">
      <c r="A159" s="79">
        <v>159</v>
      </c>
      <c r="B159" s="10" t="s">
        <v>327</v>
      </c>
      <c r="C159" s="42" t="s">
        <v>321</v>
      </c>
      <c r="D159" s="10" t="s">
        <v>417</v>
      </c>
      <c r="E159" s="41"/>
      <c r="F159" s="41">
        <v>1090</v>
      </c>
      <c r="G159" s="41">
        <v>1030</v>
      </c>
      <c r="H159" s="41">
        <v>200</v>
      </c>
      <c r="I159" s="36" t="s">
        <v>372</v>
      </c>
      <c r="J159" s="42" t="s">
        <v>131</v>
      </c>
      <c r="K159" s="9" t="s">
        <v>576</v>
      </c>
      <c r="L159" s="2" t="s">
        <v>592</v>
      </c>
      <c r="M159" s="77"/>
      <c r="N159" s="2"/>
      <c r="O159" s="41"/>
      <c r="P159" s="2"/>
      <c r="Q159" s="7"/>
      <c r="R159" s="3"/>
    </row>
    <row r="160" spans="1:18" ht="13.5" thickBot="1" x14ac:dyDescent="0.25">
      <c r="A160" s="99">
        <v>160</v>
      </c>
      <c r="B160" s="10" t="s">
        <v>328</v>
      </c>
      <c r="C160" s="42" t="s">
        <v>309</v>
      </c>
      <c r="D160" s="10" t="s">
        <v>417</v>
      </c>
      <c r="E160" s="41"/>
      <c r="F160" s="41">
        <v>1090</v>
      </c>
      <c r="G160" s="41">
        <v>1030</v>
      </c>
      <c r="H160" s="41">
        <v>250</v>
      </c>
      <c r="I160" s="36" t="s">
        <v>372</v>
      </c>
      <c r="J160" s="42" t="s">
        <v>131</v>
      </c>
      <c r="K160" s="9" t="s">
        <v>576</v>
      </c>
      <c r="L160" s="2" t="s">
        <v>592</v>
      </c>
      <c r="M160" s="73"/>
      <c r="N160" s="2"/>
      <c r="O160" s="2"/>
      <c r="P160" s="2"/>
      <c r="Q160" s="7"/>
      <c r="R160" s="3"/>
    </row>
    <row r="161" spans="1:18" ht="13.5" thickBot="1" x14ac:dyDescent="0.25">
      <c r="A161" s="79">
        <v>161</v>
      </c>
      <c r="B161" s="6" t="s">
        <v>329</v>
      </c>
      <c r="C161" s="43" t="s">
        <v>301</v>
      </c>
      <c r="D161" s="10" t="s">
        <v>426</v>
      </c>
      <c r="E161" s="44"/>
      <c r="F161" s="44">
        <v>1090</v>
      </c>
      <c r="G161" s="44">
        <v>1030</v>
      </c>
      <c r="H161" s="44"/>
      <c r="I161" s="40" t="s">
        <v>555</v>
      </c>
      <c r="J161" s="43" t="s">
        <v>98</v>
      </c>
      <c r="K161" s="5" t="s">
        <v>576</v>
      </c>
      <c r="L161" s="2" t="s">
        <v>592</v>
      </c>
      <c r="M161" s="77"/>
      <c r="N161" s="2"/>
      <c r="O161" s="41"/>
      <c r="P161" s="2"/>
      <c r="Q161" s="7"/>
      <c r="R161" s="3"/>
    </row>
    <row r="162" spans="1:18" ht="13.5" thickBot="1" x14ac:dyDescent="0.25">
      <c r="A162" s="99">
        <v>162</v>
      </c>
      <c r="B162" s="10" t="s">
        <v>330</v>
      </c>
      <c r="C162" s="42" t="s">
        <v>301</v>
      </c>
      <c r="D162" s="10" t="s">
        <v>427</v>
      </c>
      <c r="E162" s="41"/>
      <c r="F162" s="41">
        <v>1090</v>
      </c>
      <c r="G162" s="41">
        <v>1030</v>
      </c>
      <c r="H162" s="41">
        <v>250</v>
      </c>
      <c r="I162" s="40" t="s">
        <v>555</v>
      </c>
      <c r="J162" s="42" t="s">
        <v>98</v>
      </c>
      <c r="K162" s="9" t="s">
        <v>576</v>
      </c>
      <c r="L162" s="2" t="s">
        <v>592</v>
      </c>
      <c r="M162" s="77"/>
      <c r="N162" s="2"/>
      <c r="O162" s="41"/>
      <c r="P162" s="2"/>
      <c r="Q162" s="7"/>
      <c r="R162" s="3"/>
    </row>
    <row r="163" spans="1:18" ht="13.5" thickBot="1" x14ac:dyDescent="0.25">
      <c r="A163" s="79">
        <v>163</v>
      </c>
      <c r="B163" s="10" t="s">
        <v>331</v>
      </c>
      <c r="C163" s="42" t="s">
        <v>68</v>
      </c>
      <c r="D163" s="10" t="s">
        <v>491</v>
      </c>
      <c r="E163" s="36" t="s">
        <v>83</v>
      </c>
      <c r="F163" s="41"/>
      <c r="G163" s="41"/>
      <c r="H163" s="41">
        <v>25</v>
      </c>
      <c r="I163" s="41" t="s">
        <v>126</v>
      </c>
      <c r="J163" s="42" t="s">
        <v>63</v>
      </c>
      <c r="K163" s="9" t="s">
        <v>575</v>
      </c>
      <c r="L163" s="2" t="s">
        <v>592</v>
      </c>
      <c r="M163" s="73"/>
      <c r="N163" s="2"/>
      <c r="O163" s="2"/>
      <c r="P163" s="2"/>
      <c r="Q163" s="7"/>
      <c r="R163" s="3"/>
    </row>
    <row r="164" spans="1:18" ht="13.5" thickBot="1" x14ac:dyDescent="0.25">
      <c r="A164" s="99">
        <v>164</v>
      </c>
      <c r="B164" s="10" t="s">
        <v>332</v>
      </c>
      <c r="C164" s="42" t="s">
        <v>68</v>
      </c>
      <c r="D164" s="10" t="s">
        <v>492</v>
      </c>
      <c r="E164" s="41"/>
      <c r="F164" s="17" t="s">
        <v>400</v>
      </c>
      <c r="G164" s="18">
        <v>9375</v>
      </c>
      <c r="H164" s="41" t="s">
        <v>333</v>
      </c>
      <c r="I164" s="40" t="s">
        <v>558</v>
      </c>
      <c r="J164" s="42" t="s">
        <v>284</v>
      </c>
      <c r="K164" s="9" t="s">
        <v>576</v>
      </c>
      <c r="L164" s="2" t="s">
        <v>592</v>
      </c>
      <c r="M164" s="73"/>
      <c r="N164" s="2"/>
      <c r="O164" s="2"/>
      <c r="P164" s="2"/>
      <c r="Q164" s="7"/>
      <c r="R164" s="3"/>
    </row>
    <row r="165" spans="1:18" ht="13.5" thickBot="1" x14ac:dyDescent="0.25">
      <c r="A165" s="79">
        <v>165</v>
      </c>
      <c r="B165" s="10" t="s">
        <v>334</v>
      </c>
      <c r="C165" s="42" t="s">
        <v>68</v>
      </c>
      <c r="D165" s="10" t="s">
        <v>493</v>
      </c>
      <c r="E165" s="36" t="s">
        <v>83</v>
      </c>
      <c r="F165" s="41"/>
      <c r="G165" s="41"/>
      <c r="H165" s="41">
        <v>25</v>
      </c>
      <c r="I165" s="41" t="s">
        <v>126</v>
      </c>
      <c r="J165" s="42" t="s">
        <v>63</v>
      </c>
      <c r="K165" s="9" t="s">
        <v>575</v>
      </c>
      <c r="L165" s="2" t="s">
        <v>592</v>
      </c>
      <c r="M165" s="73"/>
      <c r="N165" s="2"/>
      <c r="O165" s="2"/>
      <c r="P165" s="2"/>
      <c r="Q165" s="7"/>
      <c r="R165" s="3"/>
    </row>
    <row r="166" spans="1:18" ht="13.5" thickBot="1" x14ac:dyDescent="0.25">
      <c r="A166" s="99">
        <v>166</v>
      </c>
      <c r="B166" s="76" t="s">
        <v>335</v>
      </c>
      <c r="C166" s="5" t="s">
        <v>289</v>
      </c>
      <c r="D166" s="10" t="s">
        <v>417</v>
      </c>
      <c r="E166" s="75"/>
      <c r="F166" s="75">
        <v>4300</v>
      </c>
      <c r="G166" s="75">
        <v>4300</v>
      </c>
      <c r="H166" s="75">
        <v>200</v>
      </c>
      <c r="I166" s="40" t="s">
        <v>556</v>
      </c>
      <c r="J166" s="7" t="s">
        <v>92</v>
      </c>
      <c r="K166" s="5" t="s">
        <v>576</v>
      </c>
      <c r="L166" s="2" t="s">
        <v>592</v>
      </c>
      <c r="M166" s="73"/>
      <c r="N166" s="2"/>
      <c r="O166" s="2"/>
      <c r="P166" s="2"/>
      <c r="Q166" s="7"/>
      <c r="R166" s="3"/>
    </row>
    <row r="167" spans="1:18" ht="13.5" thickBot="1" x14ac:dyDescent="0.25">
      <c r="A167" s="79">
        <v>167</v>
      </c>
      <c r="B167" s="10" t="s">
        <v>337</v>
      </c>
      <c r="C167" s="14" t="s">
        <v>336</v>
      </c>
      <c r="D167" s="10" t="s">
        <v>435</v>
      </c>
      <c r="E167" s="7"/>
      <c r="F167" s="15">
        <v>406.02800000000002</v>
      </c>
      <c r="G167" s="7"/>
      <c r="H167" s="15" t="s">
        <v>338</v>
      </c>
      <c r="I167" s="75" t="s">
        <v>736</v>
      </c>
      <c r="J167" s="7" t="s">
        <v>64</v>
      </c>
      <c r="K167" s="9" t="s">
        <v>577</v>
      </c>
      <c r="L167" s="2" t="s">
        <v>594</v>
      </c>
      <c r="M167" s="74">
        <v>243</v>
      </c>
      <c r="N167" s="7" t="s">
        <v>550</v>
      </c>
      <c r="O167" s="15">
        <v>121.5</v>
      </c>
      <c r="P167" s="7" t="s">
        <v>550</v>
      </c>
      <c r="Q167" s="7"/>
      <c r="R167" s="39"/>
    </row>
    <row r="168" spans="1:18" ht="13.5" thickBot="1" x14ac:dyDescent="0.25">
      <c r="A168" s="99">
        <v>168</v>
      </c>
      <c r="B168" s="10" t="s">
        <v>340</v>
      </c>
      <c r="C168" s="42" t="s">
        <v>339</v>
      </c>
      <c r="D168" s="10" t="s">
        <v>417</v>
      </c>
      <c r="E168" s="41"/>
      <c r="F168" s="41">
        <v>1090</v>
      </c>
      <c r="G168" s="41">
        <v>1030</v>
      </c>
      <c r="H168" s="41">
        <v>250</v>
      </c>
      <c r="I168" s="36" t="s">
        <v>372</v>
      </c>
      <c r="J168" s="42" t="s">
        <v>131</v>
      </c>
      <c r="K168" s="9" t="s">
        <v>576</v>
      </c>
      <c r="L168" s="2" t="s">
        <v>592</v>
      </c>
      <c r="M168" s="77"/>
      <c r="N168" s="2"/>
      <c r="O168" s="41"/>
      <c r="P168" s="2"/>
      <c r="Q168" s="7"/>
      <c r="R168" s="3"/>
    </row>
    <row r="169" spans="1:18" ht="13.5" thickBot="1" x14ac:dyDescent="0.25">
      <c r="A169" s="79">
        <v>169</v>
      </c>
      <c r="B169" s="10" t="s">
        <v>341</v>
      </c>
      <c r="C169" s="42" t="s">
        <v>339</v>
      </c>
      <c r="D169" s="10" t="s">
        <v>417</v>
      </c>
      <c r="E169" s="41"/>
      <c r="F169" s="41">
        <v>1090</v>
      </c>
      <c r="G169" s="41">
        <v>1030</v>
      </c>
      <c r="H169" s="41">
        <v>250</v>
      </c>
      <c r="I169" s="36" t="s">
        <v>372</v>
      </c>
      <c r="J169" s="42" t="s">
        <v>131</v>
      </c>
      <c r="K169" s="9" t="s">
        <v>576</v>
      </c>
      <c r="L169" s="2" t="s">
        <v>592</v>
      </c>
      <c r="M169" s="77"/>
      <c r="N169" s="2"/>
      <c r="O169" s="2"/>
      <c r="P169" s="2"/>
      <c r="Q169" s="7"/>
      <c r="R169" s="3"/>
    </row>
    <row r="170" spans="1:18" ht="13.5" thickBot="1" x14ac:dyDescent="0.25">
      <c r="A170" s="99">
        <v>170</v>
      </c>
      <c r="B170" s="6" t="s">
        <v>342</v>
      </c>
      <c r="C170" s="43" t="s">
        <v>291</v>
      </c>
      <c r="D170" s="10" t="s">
        <v>417</v>
      </c>
      <c r="E170" s="44"/>
      <c r="F170" s="44">
        <v>1090</v>
      </c>
      <c r="G170" s="44">
        <v>1030</v>
      </c>
      <c r="H170" s="44">
        <v>200</v>
      </c>
      <c r="I170" s="36" t="s">
        <v>372</v>
      </c>
      <c r="J170" s="43" t="s">
        <v>131</v>
      </c>
      <c r="K170" s="5" t="s">
        <v>576</v>
      </c>
      <c r="L170" s="2" t="s">
        <v>592</v>
      </c>
      <c r="M170" s="73"/>
      <c r="N170" s="2"/>
      <c r="O170" s="2"/>
      <c r="P170" s="2"/>
      <c r="Q170" s="7"/>
      <c r="R170" s="3"/>
    </row>
    <row r="171" spans="1:18" ht="13.5" thickBot="1" x14ac:dyDescent="0.25">
      <c r="A171" s="79">
        <v>171</v>
      </c>
      <c r="B171" s="10" t="s">
        <v>343</v>
      </c>
      <c r="C171" s="42" t="s">
        <v>291</v>
      </c>
      <c r="D171" s="10" t="s">
        <v>417</v>
      </c>
      <c r="E171" s="41"/>
      <c r="F171" s="41">
        <v>1090</v>
      </c>
      <c r="G171" s="41">
        <v>1030</v>
      </c>
      <c r="H171" s="41">
        <v>200</v>
      </c>
      <c r="I171" s="36" t="s">
        <v>372</v>
      </c>
      <c r="J171" s="42" t="s">
        <v>131</v>
      </c>
      <c r="K171" s="9" t="s">
        <v>576</v>
      </c>
      <c r="L171" s="2" t="s">
        <v>592</v>
      </c>
      <c r="M171" s="73"/>
      <c r="N171" s="2"/>
      <c r="O171" s="2"/>
      <c r="P171" s="2"/>
      <c r="Q171" s="7"/>
      <c r="R171" s="3"/>
    </row>
    <row r="172" spans="1:18" ht="13.5" thickBot="1" x14ac:dyDescent="0.25">
      <c r="A172" s="99">
        <v>172</v>
      </c>
      <c r="B172" s="48" t="s">
        <v>345</v>
      </c>
      <c r="C172" s="24" t="s">
        <v>344</v>
      </c>
      <c r="D172" s="70" t="s">
        <v>664</v>
      </c>
      <c r="E172" s="40"/>
      <c r="F172" s="40">
        <v>1030</v>
      </c>
      <c r="G172" s="40">
        <v>1090</v>
      </c>
      <c r="H172" s="40"/>
      <c r="I172" s="40" t="s">
        <v>555</v>
      </c>
      <c r="J172" s="24" t="s">
        <v>98</v>
      </c>
      <c r="K172" s="9" t="s">
        <v>576</v>
      </c>
      <c r="L172" s="2" t="s">
        <v>592</v>
      </c>
      <c r="M172" s="77"/>
      <c r="N172" s="2"/>
      <c r="O172" s="41"/>
      <c r="P172" s="2"/>
      <c r="Q172" s="7" t="s">
        <v>346</v>
      </c>
      <c r="R172" s="3"/>
    </row>
    <row r="173" spans="1:18" ht="13.5" thickBot="1" x14ac:dyDescent="0.25">
      <c r="A173" s="79">
        <v>173</v>
      </c>
      <c r="B173" s="6" t="s">
        <v>347</v>
      </c>
      <c r="C173" s="43" t="s">
        <v>301</v>
      </c>
      <c r="D173" s="10" t="s">
        <v>427</v>
      </c>
      <c r="E173" s="44"/>
      <c r="F173" s="44">
        <v>1090</v>
      </c>
      <c r="G173" s="44">
        <v>1030</v>
      </c>
      <c r="H173" s="44"/>
      <c r="I173" s="40" t="s">
        <v>555</v>
      </c>
      <c r="J173" s="43" t="s">
        <v>98</v>
      </c>
      <c r="K173" s="5" t="s">
        <v>576</v>
      </c>
      <c r="L173" s="2" t="s">
        <v>592</v>
      </c>
      <c r="M173" s="77"/>
      <c r="N173" s="2"/>
      <c r="O173" s="41"/>
      <c r="P173" s="2"/>
      <c r="Q173" s="7"/>
      <c r="R173" s="3"/>
    </row>
    <row r="174" spans="1:18" ht="13.5" thickBot="1" x14ac:dyDescent="0.25">
      <c r="A174" s="99">
        <v>174</v>
      </c>
      <c r="B174" s="10" t="s">
        <v>348</v>
      </c>
      <c r="C174" s="42" t="s">
        <v>301</v>
      </c>
      <c r="D174" s="10" t="s">
        <v>428</v>
      </c>
      <c r="E174" s="41"/>
      <c r="F174" s="41">
        <v>1090</v>
      </c>
      <c r="G174" s="41">
        <v>1030</v>
      </c>
      <c r="H174" s="41"/>
      <c r="I174" s="20" t="s">
        <v>555</v>
      </c>
      <c r="J174" s="42" t="s">
        <v>349</v>
      </c>
      <c r="K174" s="9" t="s">
        <v>576</v>
      </c>
      <c r="L174" s="2" t="s">
        <v>592</v>
      </c>
      <c r="M174" s="73"/>
      <c r="N174" s="2"/>
      <c r="O174" s="2"/>
      <c r="P174" s="2"/>
      <c r="Q174" s="7"/>
      <c r="R174" s="3"/>
    </row>
    <row r="175" spans="1:18" ht="13.5" thickBot="1" x14ac:dyDescent="0.25">
      <c r="A175" s="79">
        <v>175</v>
      </c>
      <c r="B175" s="10" t="s">
        <v>350</v>
      </c>
      <c r="C175" s="42" t="s">
        <v>226</v>
      </c>
      <c r="D175" s="71" t="s">
        <v>667</v>
      </c>
      <c r="E175" s="40" t="s">
        <v>161</v>
      </c>
      <c r="F175" s="42"/>
      <c r="G175" s="42"/>
      <c r="H175" s="41">
        <v>100</v>
      </c>
      <c r="I175" s="36" t="s">
        <v>617</v>
      </c>
      <c r="J175" s="42" t="s">
        <v>86</v>
      </c>
      <c r="K175" s="9" t="s">
        <v>576</v>
      </c>
      <c r="L175" s="2" t="s">
        <v>592</v>
      </c>
      <c r="M175" s="73"/>
      <c r="N175" s="2"/>
      <c r="O175" s="2"/>
      <c r="P175" s="2"/>
      <c r="Q175" s="7"/>
      <c r="R175" s="3"/>
    </row>
    <row r="176" spans="1:18" ht="13.5" thickBot="1" x14ac:dyDescent="0.25">
      <c r="A176" s="99">
        <v>176</v>
      </c>
      <c r="B176" s="10" t="s">
        <v>351</v>
      </c>
      <c r="C176" s="42" t="s">
        <v>81</v>
      </c>
      <c r="D176" s="10" t="s">
        <v>511</v>
      </c>
      <c r="E176" s="41"/>
      <c r="F176" s="41">
        <v>1090</v>
      </c>
      <c r="G176" s="41">
        <v>1030</v>
      </c>
      <c r="H176" s="41">
        <v>100</v>
      </c>
      <c r="I176" s="36" t="s">
        <v>372</v>
      </c>
      <c r="J176" s="42" t="s">
        <v>131</v>
      </c>
      <c r="K176" s="9" t="s">
        <v>576</v>
      </c>
      <c r="L176" s="2" t="s">
        <v>592</v>
      </c>
      <c r="M176" s="73"/>
      <c r="N176" s="2"/>
      <c r="O176" s="2"/>
      <c r="P176" s="2"/>
      <c r="Q176" s="7"/>
      <c r="R176" s="3"/>
    </row>
    <row r="177" spans="1:18" ht="13.5" thickBot="1" x14ac:dyDescent="0.25">
      <c r="A177" s="79">
        <v>177</v>
      </c>
      <c r="B177" s="10" t="s">
        <v>352</v>
      </c>
      <c r="C177" s="42" t="s">
        <v>81</v>
      </c>
      <c r="D177" s="71" t="s">
        <v>662</v>
      </c>
      <c r="E177" s="41"/>
      <c r="F177" s="41">
        <v>1090</v>
      </c>
      <c r="G177" s="41">
        <v>1030</v>
      </c>
      <c r="H177" s="41">
        <v>250</v>
      </c>
      <c r="I177" s="36" t="s">
        <v>372</v>
      </c>
      <c r="J177" s="42" t="s">
        <v>131</v>
      </c>
      <c r="K177" s="9" t="s">
        <v>576</v>
      </c>
      <c r="L177" s="2" t="s">
        <v>592</v>
      </c>
      <c r="M177" s="73"/>
      <c r="N177" s="2"/>
      <c r="O177" s="2"/>
      <c r="P177" s="2"/>
      <c r="Q177" s="7"/>
      <c r="R177" s="3"/>
    </row>
    <row r="178" spans="1:18" ht="13.5" thickBot="1" x14ac:dyDescent="0.25">
      <c r="A178" s="99">
        <v>178</v>
      </c>
      <c r="B178" s="10" t="s">
        <v>355</v>
      </c>
      <c r="C178" s="42" t="s">
        <v>68</v>
      </c>
      <c r="D178" s="10" t="s">
        <v>494</v>
      </c>
      <c r="E178" s="41"/>
      <c r="F178" s="41">
        <v>1090</v>
      </c>
      <c r="G178" s="41">
        <v>1030</v>
      </c>
      <c r="H178" s="41">
        <v>400</v>
      </c>
      <c r="I178" s="40" t="s">
        <v>555</v>
      </c>
      <c r="J178" s="42" t="s">
        <v>98</v>
      </c>
      <c r="K178" s="9" t="s">
        <v>576</v>
      </c>
      <c r="L178" s="2" t="s">
        <v>592</v>
      </c>
      <c r="M178" s="73"/>
      <c r="N178" s="2"/>
      <c r="O178" s="2"/>
      <c r="P178" s="2"/>
      <c r="Q178" s="7"/>
      <c r="R178" s="3"/>
    </row>
    <row r="179" spans="1:18" ht="13.5" thickBot="1" x14ac:dyDescent="0.25">
      <c r="A179" s="79">
        <v>179</v>
      </c>
      <c r="B179" s="10" t="s">
        <v>356</v>
      </c>
      <c r="C179" s="42" t="s">
        <v>68</v>
      </c>
      <c r="D179" s="10" t="s">
        <v>495</v>
      </c>
      <c r="E179" s="41"/>
      <c r="F179" s="41">
        <v>1090</v>
      </c>
      <c r="G179" s="41">
        <v>1030</v>
      </c>
      <c r="H179" s="41"/>
      <c r="I179" s="40" t="s">
        <v>555</v>
      </c>
      <c r="J179" s="42" t="s">
        <v>98</v>
      </c>
      <c r="K179" s="9" t="s">
        <v>576</v>
      </c>
      <c r="L179" s="2" t="s">
        <v>592</v>
      </c>
      <c r="M179" s="73"/>
      <c r="N179" s="2"/>
      <c r="O179" s="2"/>
      <c r="P179" s="2"/>
      <c r="Q179" s="7"/>
      <c r="R179" s="3"/>
    </row>
    <row r="180" spans="1:18" ht="13.5" thickBot="1" x14ac:dyDescent="0.25">
      <c r="A180" s="99">
        <v>180</v>
      </c>
      <c r="B180" s="10" t="s">
        <v>357</v>
      </c>
      <c r="C180" s="42" t="s">
        <v>81</v>
      </c>
      <c r="D180" s="10" t="s">
        <v>512</v>
      </c>
      <c r="E180" s="41"/>
      <c r="F180" s="41">
        <v>1090</v>
      </c>
      <c r="G180" s="41">
        <v>1030</v>
      </c>
      <c r="H180" s="41"/>
      <c r="I180" s="36" t="s">
        <v>372</v>
      </c>
      <c r="J180" s="42" t="s">
        <v>131</v>
      </c>
      <c r="K180" s="9" t="s">
        <v>576</v>
      </c>
      <c r="L180" s="2" t="s">
        <v>592</v>
      </c>
      <c r="M180" s="73"/>
      <c r="N180" s="2"/>
      <c r="O180" s="2"/>
      <c r="P180" s="2"/>
      <c r="Q180" s="7"/>
      <c r="R180" s="3"/>
    </row>
    <row r="181" spans="1:18" ht="13.5" thickBot="1" x14ac:dyDescent="0.25">
      <c r="A181" s="79">
        <v>181</v>
      </c>
      <c r="B181" s="6" t="s">
        <v>358</v>
      </c>
      <c r="C181" s="43" t="s">
        <v>68</v>
      </c>
      <c r="D181" s="10" t="s">
        <v>496</v>
      </c>
      <c r="E181" s="44"/>
      <c r="F181" s="44">
        <v>1090</v>
      </c>
      <c r="G181" s="44">
        <v>1030</v>
      </c>
      <c r="H181" s="44"/>
      <c r="I181" s="40" t="s">
        <v>555</v>
      </c>
      <c r="J181" s="43" t="s">
        <v>98</v>
      </c>
      <c r="K181" s="5" t="s">
        <v>576</v>
      </c>
      <c r="L181" s="2" t="s">
        <v>592</v>
      </c>
      <c r="M181" s="73"/>
      <c r="N181" s="2"/>
      <c r="O181" s="2"/>
      <c r="P181" s="2"/>
      <c r="Q181" s="7"/>
      <c r="R181" s="3"/>
    </row>
    <row r="182" spans="1:18" ht="13.5" thickBot="1" x14ac:dyDescent="0.25">
      <c r="A182" s="99">
        <v>182</v>
      </c>
      <c r="B182" s="6" t="s">
        <v>359</v>
      </c>
      <c r="C182" s="43" t="s">
        <v>84</v>
      </c>
      <c r="D182" s="70" t="s">
        <v>666</v>
      </c>
      <c r="E182" s="44"/>
      <c r="F182" s="44"/>
      <c r="G182" s="44"/>
      <c r="H182" s="44"/>
      <c r="I182" s="45"/>
      <c r="J182" s="43" t="s">
        <v>360</v>
      </c>
      <c r="K182" s="5" t="s">
        <v>576</v>
      </c>
      <c r="L182" s="2" t="s">
        <v>592</v>
      </c>
      <c r="M182" s="73"/>
      <c r="N182" s="2"/>
      <c r="O182" s="2"/>
      <c r="P182" s="2"/>
      <c r="Q182" s="7"/>
      <c r="R182" s="3"/>
    </row>
    <row r="183" spans="1:18" ht="13.5" thickBot="1" x14ac:dyDescent="0.25">
      <c r="A183" s="79">
        <v>183</v>
      </c>
      <c r="B183" s="48" t="s">
        <v>665</v>
      </c>
      <c r="C183" s="24" t="s">
        <v>353</v>
      </c>
      <c r="D183" s="70" t="s">
        <v>662</v>
      </c>
      <c r="E183" s="40"/>
      <c r="F183" s="17" t="s">
        <v>354</v>
      </c>
      <c r="G183" s="18">
        <v>1030</v>
      </c>
      <c r="H183" s="17"/>
      <c r="I183" s="36" t="s">
        <v>372</v>
      </c>
      <c r="J183" s="42" t="s">
        <v>131</v>
      </c>
      <c r="K183" s="9" t="s">
        <v>576</v>
      </c>
      <c r="L183" s="2" t="s">
        <v>592</v>
      </c>
      <c r="M183" s="73"/>
      <c r="N183" s="2"/>
      <c r="O183" s="2"/>
      <c r="P183" s="2"/>
      <c r="Q183" s="7"/>
      <c r="R183" s="3"/>
    </row>
    <row r="184" spans="1:18" ht="13.5" thickBot="1" x14ac:dyDescent="0.25">
      <c r="A184" s="99">
        <v>184</v>
      </c>
      <c r="B184" s="6" t="s">
        <v>665</v>
      </c>
      <c r="C184" s="43" t="s">
        <v>84</v>
      </c>
      <c r="D184" s="70" t="s">
        <v>662</v>
      </c>
      <c r="E184" s="44"/>
      <c r="F184" s="44">
        <v>1090</v>
      </c>
      <c r="G184" s="44">
        <v>1030</v>
      </c>
      <c r="H184" s="44"/>
      <c r="I184" s="36" t="s">
        <v>372</v>
      </c>
      <c r="J184" s="43" t="s">
        <v>131</v>
      </c>
      <c r="K184" s="5" t="s">
        <v>576</v>
      </c>
      <c r="L184" s="2" t="s">
        <v>592</v>
      </c>
      <c r="M184" s="73"/>
      <c r="N184" s="2"/>
      <c r="O184" s="2"/>
      <c r="P184" s="2"/>
      <c r="Q184" s="7"/>
      <c r="R184" s="3"/>
    </row>
    <row r="185" spans="1:18" ht="13.5" thickBot="1" x14ac:dyDescent="0.25">
      <c r="A185" s="79">
        <v>185</v>
      </c>
      <c r="B185" s="16" t="s">
        <v>361</v>
      </c>
      <c r="C185" s="9" t="s">
        <v>68</v>
      </c>
      <c r="D185" s="10" t="s">
        <v>497</v>
      </c>
      <c r="E185" s="17" t="s">
        <v>362</v>
      </c>
      <c r="F185" s="17"/>
      <c r="G185" s="18"/>
      <c r="H185" s="17"/>
      <c r="I185" s="41" t="s">
        <v>126</v>
      </c>
      <c r="J185" s="42" t="s">
        <v>63</v>
      </c>
      <c r="K185" s="9" t="s">
        <v>575</v>
      </c>
      <c r="L185" s="2" t="s">
        <v>592</v>
      </c>
      <c r="M185" s="73"/>
      <c r="N185" s="2"/>
      <c r="O185" s="2"/>
      <c r="P185" s="2"/>
      <c r="Q185" s="7"/>
      <c r="R185" s="3"/>
    </row>
    <row r="186" spans="1:18" ht="13.5" thickBot="1" x14ac:dyDescent="0.25">
      <c r="A186" s="99">
        <v>186</v>
      </c>
      <c r="B186" s="16" t="s">
        <v>363</v>
      </c>
      <c r="C186" s="9" t="s">
        <v>68</v>
      </c>
      <c r="D186" s="10" t="s">
        <v>498</v>
      </c>
      <c r="E186" s="17" t="s">
        <v>362</v>
      </c>
      <c r="F186" s="17"/>
      <c r="G186" s="18"/>
      <c r="H186" s="17"/>
      <c r="I186" s="41" t="s">
        <v>126</v>
      </c>
      <c r="J186" s="42" t="s">
        <v>63</v>
      </c>
      <c r="K186" s="9" t="s">
        <v>575</v>
      </c>
      <c r="L186" s="2" t="s">
        <v>592</v>
      </c>
      <c r="M186" s="73"/>
      <c r="N186" s="2"/>
      <c r="O186" s="2"/>
      <c r="P186" s="2"/>
      <c r="Q186" s="7"/>
      <c r="R186" s="3"/>
    </row>
    <row r="187" spans="1:18" ht="13.5" thickBot="1" x14ac:dyDescent="0.25">
      <c r="A187" s="79">
        <v>187</v>
      </c>
      <c r="B187" s="10" t="s">
        <v>364</v>
      </c>
      <c r="C187" s="42" t="s">
        <v>68</v>
      </c>
      <c r="D187" s="10" t="s">
        <v>499</v>
      </c>
      <c r="E187" s="41"/>
      <c r="F187" s="41">
        <v>1090</v>
      </c>
      <c r="G187" s="41">
        <v>1030</v>
      </c>
      <c r="H187" s="41">
        <v>400</v>
      </c>
      <c r="I187" s="36" t="s">
        <v>372</v>
      </c>
      <c r="J187" s="42" t="s">
        <v>131</v>
      </c>
      <c r="K187" s="9" t="s">
        <v>576</v>
      </c>
      <c r="L187" s="2" t="s">
        <v>592</v>
      </c>
      <c r="M187" s="73"/>
      <c r="N187" s="2"/>
      <c r="O187" s="2"/>
      <c r="P187" s="2"/>
      <c r="Q187" s="7"/>
      <c r="R187" s="3"/>
    </row>
    <row r="188" spans="1:18" ht="13.5" thickBot="1" x14ac:dyDescent="0.25">
      <c r="A188" s="99">
        <v>188</v>
      </c>
      <c r="B188" s="10" t="s">
        <v>366</v>
      </c>
      <c r="C188" s="42" t="s">
        <v>365</v>
      </c>
      <c r="D188" s="10" t="s">
        <v>508</v>
      </c>
      <c r="E188" s="41"/>
      <c r="F188" s="41">
        <v>1090</v>
      </c>
      <c r="G188" s="41">
        <v>1030</v>
      </c>
      <c r="H188" s="41"/>
      <c r="I188" s="40" t="s">
        <v>555</v>
      </c>
      <c r="J188" s="42" t="s">
        <v>98</v>
      </c>
      <c r="K188" s="9" t="s">
        <v>576</v>
      </c>
      <c r="L188" s="2" t="s">
        <v>592</v>
      </c>
      <c r="M188" s="73"/>
      <c r="N188" s="2"/>
      <c r="O188" s="2"/>
      <c r="P188" s="2"/>
      <c r="Q188" s="7"/>
      <c r="R188" s="3"/>
    </row>
    <row r="189" spans="1:18" ht="13.5" thickBot="1" x14ac:dyDescent="0.25">
      <c r="A189" s="79">
        <v>189</v>
      </c>
      <c r="B189" s="6" t="s">
        <v>367</v>
      </c>
      <c r="C189" s="43" t="s">
        <v>127</v>
      </c>
      <c r="D189" s="10" t="s">
        <v>417</v>
      </c>
      <c r="E189" s="44"/>
      <c r="F189" s="44">
        <v>1090</v>
      </c>
      <c r="G189" s="44">
        <v>1030</v>
      </c>
      <c r="H189" s="44"/>
      <c r="I189" s="36" t="s">
        <v>372</v>
      </c>
      <c r="J189" s="43" t="s">
        <v>131</v>
      </c>
      <c r="K189" s="5" t="s">
        <v>576</v>
      </c>
      <c r="L189" s="2" t="s">
        <v>592</v>
      </c>
      <c r="M189" s="77"/>
      <c r="N189" s="2"/>
      <c r="O189" s="41"/>
      <c r="P189" s="2"/>
      <c r="Q189" s="7"/>
      <c r="R189" s="3"/>
    </row>
    <row r="190" spans="1:18" ht="13.5" thickBot="1" x14ac:dyDescent="0.25">
      <c r="A190" s="99">
        <v>190</v>
      </c>
      <c r="B190" s="10" t="s">
        <v>369</v>
      </c>
      <c r="C190" s="42" t="s">
        <v>368</v>
      </c>
      <c r="D190" s="70" t="s">
        <v>662</v>
      </c>
      <c r="E190" s="41"/>
      <c r="F190" s="41">
        <v>1090</v>
      </c>
      <c r="G190" s="41">
        <v>1030</v>
      </c>
      <c r="H190" s="41">
        <v>200</v>
      </c>
      <c r="I190" s="36" t="s">
        <v>372</v>
      </c>
      <c r="J190" s="42" t="s">
        <v>131</v>
      </c>
      <c r="K190" s="9" t="s">
        <v>576</v>
      </c>
      <c r="L190" s="2" t="s">
        <v>592</v>
      </c>
      <c r="M190" s="73"/>
      <c r="N190" s="2"/>
      <c r="O190" s="2"/>
      <c r="P190" s="2"/>
      <c r="Q190" s="7"/>
      <c r="R190" s="3"/>
    </row>
    <row r="191" spans="1:18" ht="13.5" thickBot="1" x14ac:dyDescent="0.25">
      <c r="A191" s="79">
        <v>191</v>
      </c>
      <c r="B191" s="10" t="s">
        <v>370</v>
      </c>
      <c r="C191" s="42" t="s">
        <v>138</v>
      </c>
      <c r="D191" s="10" t="s">
        <v>417</v>
      </c>
      <c r="E191" s="41"/>
      <c r="F191" s="41">
        <v>1090</v>
      </c>
      <c r="G191" s="41">
        <v>1030</v>
      </c>
      <c r="H191" s="41"/>
      <c r="I191" s="36" t="s">
        <v>372</v>
      </c>
      <c r="J191" s="42" t="s">
        <v>131</v>
      </c>
      <c r="K191" s="9" t="s">
        <v>576</v>
      </c>
      <c r="L191" s="2" t="s">
        <v>592</v>
      </c>
      <c r="M191" s="77"/>
      <c r="N191" s="2"/>
      <c r="O191" s="2"/>
      <c r="P191" s="2"/>
      <c r="Q191" s="7"/>
      <c r="R191" s="3"/>
    </row>
    <row r="192" spans="1:18" ht="13.5" thickBot="1" x14ac:dyDescent="0.25">
      <c r="A192" s="99">
        <v>192</v>
      </c>
      <c r="B192" s="10" t="s">
        <v>625</v>
      </c>
      <c r="C192" s="42" t="s">
        <v>371</v>
      </c>
      <c r="D192" s="10" t="s">
        <v>417</v>
      </c>
      <c r="E192" s="41"/>
      <c r="F192" s="41">
        <v>1090</v>
      </c>
      <c r="G192" s="41">
        <v>1030</v>
      </c>
      <c r="H192" s="41"/>
      <c r="I192" s="36" t="s">
        <v>372</v>
      </c>
      <c r="J192" s="42" t="s">
        <v>131</v>
      </c>
      <c r="K192" s="9" t="s">
        <v>576</v>
      </c>
      <c r="L192" s="2" t="s">
        <v>592</v>
      </c>
      <c r="M192" s="73"/>
      <c r="N192" s="2"/>
      <c r="O192" s="2"/>
      <c r="P192" s="2"/>
      <c r="Q192" s="7"/>
      <c r="R192" s="3"/>
    </row>
    <row r="193" spans="1:18" ht="13.5" thickBot="1" x14ac:dyDescent="0.25">
      <c r="A193" s="79">
        <v>193</v>
      </c>
      <c r="B193" s="10" t="s">
        <v>373</v>
      </c>
      <c r="C193" s="42" t="s">
        <v>138</v>
      </c>
      <c r="D193" s="10" t="s">
        <v>417</v>
      </c>
      <c r="E193" s="41"/>
      <c r="F193" s="41">
        <v>1090</v>
      </c>
      <c r="G193" s="41">
        <v>1030</v>
      </c>
      <c r="H193" s="41" t="s">
        <v>374</v>
      </c>
      <c r="I193" s="36" t="s">
        <v>372</v>
      </c>
      <c r="J193" s="42" t="s">
        <v>131</v>
      </c>
      <c r="K193" s="9" t="s">
        <v>576</v>
      </c>
      <c r="L193" s="2" t="s">
        <v>592</v>
      </c>
      <c r="M193" s="77"/>
      <c r="N193" s="2"/>
      <c r="O193" s="2"/>
      <c r="P193" s="2"/>
      <c r="Q193" s="7"/>
      <c r="R193" s="3"/>
    </row>
    <row r="194" spans="1:18" ht="13.5" thickBot="1" x14ac:dyDescent="0.25">
      <c r="A194" s="99">
        <v>194</v>
      </c>
      <c r="B194" s="10" t="s">
        <v>463</v>
      </c>
      <c r="C194" s="42" t="s">
        <v>139</v>
      </c>
      <c r="D194" s="10" t="s">
        <v>464</v>
      </c>
      <c r="E194" s="41"/>
      <c r="F194" s="41">
        <v>1090</v>
      </c>
      <c r="G194" s="41">
        <v>1030</v>
      </c>
      <c r="H194" s="41">
        <v>126</v>
      </c>
      <c r="I194" s="36" t="s">
        <v>372</v>
      </c>
      <c r="J194" s="42" t="s">
        <v>131</v>
      </c>
      <c r="K194" s="9" t="s">
        <v>576</v>
      </c>
      <c r="L194" s="2" t="s">
        <v>592</v>
      </c>
      <c r="M194" s="73"/>
      <c r="N194" s="2"/>
      <c r="O194" s="2"/>
      <c r="P194" s="2"/>
      <c r="Q194" s="7"/>
      <c r="R194" s="3"/>
    </row>
    <row r="195" spans="1:18" ht="13.5" thickBot="1" x14ac:dyDescent="0.25">
      <c r="A195" s="79">
        <v>195</v>
      </c>
      <c r="B195" s="10" t="s">
        <v>465</v>
      </c>
      <c r="C195" s="42" t="s">
        <v>139</v>
      </c>
      <c r="D195" s="10" t="s">
        <v>466</v>
      </c>
      <c r="E195" s="41"/>
      <c r="F195" s="41">
        <v>1090</v>
      </c>
      <c r="G195" s="41">
        <v>1030</v>
      </c>
      <c r="H195" s="41">
        <v>126</v>
      </c>
      <c r="I195" s="36" t="s">
        <v>372</v>
      </c>
      <c r="J195" s="42" t="s">
        <v>131</v>
      </c>
      <c r="K195" s="9" t="s">
        <v>576</v>
      </c>
      <c r="L195" s="2" t="s">
        <v>592</v>
      </c>
      <c r="M195" s="73"/>
      <c r="N195" s="2"/>
      <c r="O195" s="2"/>
      <c r="P195" s="2"/>
      <c r="Q195" s="7"/>
      <c r="R195" s="3"/>
    </row>
    <row r="196" spans="1:18" ht="13.5" thickBot="1" x14ac:dyDescent="0.25">
      <c r="A196" s="99">
        <v>196</v>
      </c>
      <c r="B196" s="10" t="s">
        <v>376</v>
      </c>
      <c r="C196" s="42" t="s">
        <v>375</v>
      </c>
      <c r="D196" s="10" t="s">
        <v>517</v>
      </c>
      <c r="E196" s="41"/>
      <c r="F196" s="41">
        <v>1090</v>
      </c>
      <c r="G196" s="41">
        <v>1030</v>
      </c>
      <c r="H196" s="41">
        <v>240</v>
      </c>
      <c r="I196" s="36" t="s">
        <v>372</v>
      </c>
      <c r="J196" s="42" t="s">
        <v>131</v>
      </c>
      <c r="K196" s="9" t="s">
        <v>576</v>
      </c>
      <c r="L196" s="2" t="s">
        <v>592</v>
      </c>
      <c r="M196" s="73"/>
      <c r="N196" s="2"/>
      <c r="O196" s="2"/>
      <c r="P196" s="2"/>
      <c r="Q196" s="7"/>
      <c r="R196" s="3"/>
    </row>
    <row r="197" spans="1:18" ht="13.5" thickBot="1" x14ac:dyDescent="0.25">
      <c r="A197" s="79">
        <v>197</v>
      </c>
      <c r="B197" s="10" t="s">
        <v>377</v>
      </c>
      <c r="C197" s="42" t="s">
        <v>375</v>
      </c>
      <c r="D197" s="10" t="s">
        <v>518</v>
      </c>
      <c r="E197" s="41"/>
      <c r="F197" s="41">
        <v>1090</v>
      </c>
      <c r="G197" s="41">
        <v>1030</v>
      </c>
      <c r="H197" s="41">
        <v>240</v>
      </c>
      <c r="I197" s="36" t="s">
        <v>372</v>
      </c>
      <c r="J197" s="42" t="s">
        <v>131</v>
      </c>
      <c r="K197" s="9" t="s">
        <v>576</v>
      </c>
      <c r="L197" s="2" t="s">
        <v>592</v>
      </c>
      <c r="M197" s="73"/>
      <c r="N197" s="2"/>
      <c r="O197" s="2"/>
      <c r="P197" s="2"/>
      <c r="Q197" s="7"/>
      <c r="R197" s="3"/>
    </row>
    <row r="198" spans="1:18" ht="13.5" thickBot="1" x14ac:dyDescent="0.25">
      <c r="A198" s="99">
        <v>198</v>
      </c>
      <c r="B198" s="10" t="s">
        <v>378</v>
      </c>
      <c r="C198" s="42" t="s">
        <v>81</v>
      </c>
      <c r="D198" s="10" t="s">
        <v>417</v>
      </c>
      <c r="E198" s="41"/>
      <c r="F198" s="41">
        <v>1090</v>
      </c>
      <c r="G198" s="41">
        <v>1030</v>
      </c>
      <c r="H198" s="41">
        <v>400</v>
      </c>
      <c r="I198" s="40" t="s">
        <v>555</v>
      </c>
      <c r="J198" s="42" t="s">
        <v>98</v>
      </c>
      <c r="K198" s="9" t="s">
        <v>576</v>
      </c>
      <c r="L198" s="2" t="s">
        <v>592</v>
      </c>
      <c r="M198" s="73"/>
      <c r="N198" s="2"/>
      <c r="O198" s="2"/>
      <c r="P198" s="2"/>
      <c r="Q198" s="7"/>
      <c r="R198" s="3"/>
    </row>
    <row r="199" spans="1:18" ht="13.5" thickBot="1" x14ac:dyDescent="0.25">
      <c r="A199" s="79">
        <v>199</v>
      </c>
      <c r="B199" s="6" t="s">
        <v>379</v>
      </c>
      <c r="C199" s="43" t="s">
        <v>81</v>
      </c>
      <c r="D199" s="10" t="s">
        <v>513</v>
      </c>
      <c r="E199" s="44"/>
      <c r="F199" s="44">
        <v>1090</v>
      </c>
      <c r="G199" s="44">
        <v>1030</v>
      </c>
      <c r="H199" s="44">
        <v>400</v>
      </c>
      <c r="I199" s="40" t="s">
        <v>555</v>
      </c>
      <c r="J199" s="43" t="s">
        <v>98</v>
      </c>
      <c r="K199" s="5" t="s">
        <v>576</v>
      </c>
      <c r="L199" s="2" t="s">
        <v>592</v>
      </c>
      <c r="M199" s="73"/>
      <c r="N199" s="2"/>
      <c r="O199" s="2"/>
      <c r="P199" s="2"/>
      <c r="Q199" s="7"/>
      <c r="R199" s="3"/>
    </row>
    <row r="200" spans="1:18" ht="13.5" thickBot="1" x14ac:dyDescent="0.25">
      <c r="A200" s="99">
        <v>200</v>
      </c>
      <c r="B200" s="10" t="s">
        <v>380</v>
      </c>
      <c r="C200" s="42" t="s">
        <v>375</v>
      </c>
      <c r="D200" s="10" t="s">
        <v>519</v>
      </c>
      <c r="E200" s="41" t="s">
        <v>243</v>
      </c>
      <c r="F200" s="41"/>
      <c r="G200" s="41"/>
      <c r="H200" s="41" t="s">
        <v>123</v>
      </c>
      <c r="I200" s="41" t="s">
        <v>126</v>
      </c>
      <c r="J200" s="42" t="s">
        <v>63</v>
      </c>
      <c r="K200" s="9" t="s">
        <v>575</v>
      </c>
      <c r="L200" s="2" t="s">
        <v>592</v>
      </c>
      <c r="M200" s="73"/>
      <c r="N200" s="2"/>
      <c r="O200" s="2"/>
      <c r="P200" s="2"/>
      <c r="Q200" s="7"/>
      <c r="R200" s="3"/>
    </row>
    <row r="201" spans="1:18" ht="13.5" thickBot="1" x14ac:dyDescent="0.25">
      <c r="A201" s="79">
        <v>201</v>
      </c>
      <c r="B201" s="48" t="s">
        <v>381</v>
      </c>
      <c r="C201" s="42" t="s">
        <v>375</v>
      </c>
      <c r="D201" s="10" t="s">
        <v>520</v>
      </c>
      <c r="E201" s="41" t="s">
        <v>243</v>
      </c>
      <c r="F201" s="24">
        <v>121.5</v>
      </c>
      <c r="G201" s="24">
        <v>121.5</v>
      </c>
      <c r="H201" s="40">
        <v>10</v>
      </c>
      <c r="I201" s="41" t="s">
        <v>126</v>
      </c>
      <c r="J201" s="42" t="s">
        <v>63</v>
      </c>
      <c r="K201" s="9" t="s">
        <v>575</v>
      </c>
      <c r="L201" s="2" t="s">
        <v>592</v>
      </c>
      <c r="M201" s="73"/>
      <c r="N201" s="2"/>
      <c r="O201" s="2"/>
      <c r="P201" s="2"/>
      <c r="Q201" s="7"/>
      <c r="R201" s="3"/>
    </row>
    <row r="202" spans="1:18" ht="13.5" thickBot="1" x14ac:dyDescent="0.25">
      <c r="A202" s="99">
        <v>202</v>
      </c>
      <c r="B202" s="48" t="s">
        <v>382</v>
      </c>
      <c r="C202" s="42" t="s">
        <v>375</v>
      </c>
      <c r="D202" s="10" t="s">
        <v>520</v>
      </c>
      <c r="E202" s="41" t="s">
        <v>243</v>
      </c>
      <c r="F202" s="24">
        <v>121.5</v>
      </c>
      <c r="G202" s="24">
        <v>121.5</v>
      </c>
      <c r="H202" s="40">
        <v>16</v>
      </c>
      <c r="I202" s="41" t="s">
        <v>126</v>
      </c>
      <c r="J202" s="42" t="s">
        <v>63</v>
      </c>
      <c r="K202" s="9" t="s">
        <v>575</v>
      </c>
      <c r="L202" s="2" t="s">
        <v>592</v>
      </c>
      <c r="M202" s="73"/>
      <c r="N202" s="2"/>
      <c r="O202" s="2"/>
      <c r="P202" s="2"/>
      <c r="Q202" s="7"/>
      <c r="R202" s="3"/>
    </row>
    <row r="203" spans="1:18" ht="13.5" thickBot="1" x14ac:dyDescent="0.25">
      <c r="A203" s="79">
        <v>203</v>
      </c>
      <c r="B203" s="10" t="s">
        <v>384</v>
      </c>
      <c r="C203" s="42" t="s">
        <v>383</v>
      </c>
      <c r="D203" s="10" t="s">
        <v>417</v>
      </c>
      <c r="E203" s="41" t="s">
        <v>83</v>
      </c>
      <c r="F203" s="42"/>
      <c r="G203" s="42"/>
      <c r="H203" s="36">
        <v>6</v>
      </c>
      <c r="I203" s="36" t="s">
        <v>126</v>
      </c>
      <c r="J203" s="42" t="s">
        <v>63</v>
      </c>
      <c r="K203" s="9" t="s">
        <v>575</v>
      </c>
      <c r="L203" s="2" t="s">
        <v>592</v>
      </c>
      <c r="M203" s="77"/>
      <c r="N203" s="2"/>
      <c r="O203" s="41"/>
      <c r="P203" s="2"/>
      <c r="Q203" s="7"/>
      <c r="R203" s="3"/>
    </row>
    <row r="204" spans="1:18" ht="13.5" thickBot="1" x14ac:dyDescent="0.25">
      <c r="A204" s="99">
        <v>204</v>
      </c>
      <c r="B204" s="10" t="s">
        <v>386</v>
      </c>
      <c r="C204" s="42" t="s">
        <v>81</v>
      </c>
      <c r="D204" s="10" t="s">
        <v>417</v>
      </c>
      <c r="E204" s="36" t="s">
        <v>387</v>
      </c>
      <c r="F204" s="42"/>
      <c r="G204" s="42"/>
      <c r="H204" s="41">
        <v>20</v>
      </c>
      <c r="I204" s="41" t="s">
        <v>126</v>
      </c>
      <c r="J204" s="42" t="s">
        <v>63</v>
      </c>
      <c r="K204" s="9" t="s">
        <v>575</v>
      </c>
      <c r="L204" s="2" t="s">
        <v>592</v>
      </c>
      <c r="M204" s="73"/>
      <c r="N204" s="2"/>
      <c r="O204" s="2"/>
      <c r="P204" s="2"/>
      <c r="Q204" s="7"/>
      <c r="R204" s="3"/>
    </row>
    <row r="205" spans="1:18" ht="13.5" thickBot="1" x14ac:dyDescent="0.25">
      <c r="A205" s="79">
        <v>205</v>
      </c>
      <c r="B205" s="10" t="s">
        <v>388</v>
      </c>
      <c r="C205" s="42" t="s">
        <v>81</v>
      </c>
      <c r="D205" s="10" t="s">
        <v>417</v>
      </c>
      <c r="E205" s="36" t="s">
        <v>385</v>
      </c>
      <c r="F205" s="42"/>
      <c r="G205" s="42"/>
      <c r="H205" s="41">
        <v>20</v>
      </c>
      <c r="I205" s="41" t="s">
        <v>126</v>
      </c>
      <c r="J205" s="42" t="s">
        <v>63</v>
      </c>
      <c r="K205" s="9" t="s">
        <v>575</v>
      </c>
      <c r="L205" s="2" t="s">
        <v>592</v>
      </c>
      <c r="M205" s="73"/>
      <c r="N205" s="2"/>
      <c r="O205" s="2"/>
      <c r="P205" s="2"/>
      <c r="Q205" s="7"/>
      <c r="R205" s="3"/>
    </row>
    <row r="206" spans="1:18" ht="13.5" thickBot="1" x14ac:dyDescent="0.25">
      <c r="A206" s="99">
        <v>206</v>
      </c>
      <c r="B206" s="10" t="s">
        <v>389</v>
      </c>
      <c r="C206" s="42" t="s">
        <v>226</v>
      </c>
      <c r="D206" s="10" t="s">
        <v>449</v>
      </c>
      <c r="E206" s="36" t="s">
        <v>387</v>
      </c>
      <c r="F206" s="42"/>
      <c r="G206" s="42"/>
      <c r="H206" s="41">
        <v>20</v>
      </c>
      <c r="I206" s="41" t="s">
        <v>126</v>
      </c>
      <c r="J206" s="42" t="s">
        <v>63</v>
      </c>
      <c r="K206" s="9" t="s">
        <v>575</v>
      </c>
      <c r="L206" s="2" t="s">
        <v>592</v>
      </c>
      <c r="M206" s="73"/>
      <c r="N206" s="2"/>
      <c r="O206" s="2"/>
      <c r="P206" s="2"/>
      <c r="Q206" s="7"/>
      <c r="R206" s="3"/>
    </row>
    <row r="207" spans="1:18" ht="13.5" thickBot="1" x14ac:dyDescent="0.25">
      <c r="A207" s="79">
        <v>207</v>
      </c>
      <c r="B207" s="10" t="s">
        <v>390</v>
      </c>
      <c r="C207" s="42" t="s">
        <v>81</v>
      </c>
      <c r="D207" s="10" t="s">
        <v>417</v>
      </c>
      <c r="E207" s="41" t="s">
        <v>320</v>
      </c>
      <c r="F207" s="41"/>
      <c r="G207" s="41"/>
      <c r="H207" s="41">
        <v>25</v>
      </c>
      <c r="I207" s="41" t="s">
        <v>126</v>
      </c>
      <c r="J207" s="42" t="s">
        <v>63</v>
      </c>
      <c r="K207" s="9" t="s">
        <v>575</v>
      </c>
      <c r="L207" s="2" t="s">
        <v>592</v>
      </c>
      <c r="M207" s="73"/>
      <c r="N207" s="2"/>
      <c r="O207" s="2"/>
      <c r="P207" s="2"/>
      <c r="Q207" s="7"/>
      <c r="R207" s="3"/>
    </row>
    <row r="208" spans="1:18" ht="13.5" thickBot="1" x14ac:dyDescent="0.25">
      <c r="A208" s="99">
        <v>208</v>
      </c>
      <c r="B208" s="10" t="s">
        <v>391</v>
      </c>
      <c r="C208" s="42" t="s">
        <v>81</v>
      </c>
      <c r="D208" s="10" t="s">
        <v>417</v>
      </c>
      <c r="E208" s="41" t="s">
        <v>320</v>
      </c>
      <c r="F208" s="41"/>
      <c r="G208" s="41"/>
      <c r="H208" s="41">
        <v>25</v>
      </c>
      <c r="I208" s="41" t="s">
        <v>126</v>
      </c>
      <c r="J208" s="42" t="s">
        <v>63</v>
      </c>
      <c r="K208" s="9" t="s">
        <v>575</v>
      </c>
      <c r="L208" s="2" t="s">
        <v>592</v>
      </c>
      <c r="M208" s="73"/>
      <c r="N208" s="2"/>
      <c r="O208" s="2"/>
      <c r="P208" s="2"/>
      <c r="Q208" s="7"/>
      <c r="R208" s="3"/>
    </row>
    <row r="209" spans="1:20" ht="13.5" thickBot="1" x14ac:dyDescent="0.25">
      <c r="A209" s="79">
        <v>209</v>
      </c>
      <c r="B209" s="10" t="s">
        <v>393</v>
      </c>
      <c r="C209" s="42" t="s">
        <v>392</v>
      </c>
      <c r="D209" s="10" t="s">
        <v>481</v>
      </c>
      <c r="E209" s="41"/>
      <c r="F209" s="41">
        <v>1090</v>
      </c>
      <c r="G209" s="41">
        <v>1030</v>
      </c>
      <c r="H209" s="41">
        <v>250</v>
      </c>
      <c r="I209" s="36" t="s">
        <v>372</v>
      </c>
      <c r="J209" s="42" t="s">
        <v>131</v>
      </c>
      <c r="K209" s="9" t="s">
        <v>576</v>
      </c>
      <c r="L209" s="2" t="s">
        <v>592</v>
      </c>
      <c r="M209" s="73"/>
      <c r="N209" s="2"/>
      <c r="O209" s="2"/>
      <c r="P209" s="2"/>
      <c r="Q209" s="7"/>
      <c r="R209" s="3"/>
    </row>
    <row r="210" spans="1:20" ht="13.5" thickBot="1" x14ac:dyDescent="0.25">
      <c r="A210" s="99">
        <v>210</v>
      </c>
      <c r="B210" s="10" t="s">
        <v>394</v>
      </c>
      <c r="C210" s="42" t="s">
        <v>392</v>
      </c>
      <c r="D210" s="10" t="s">
        <v>482</v>
      </c>
      <c r="E210" s="41"/>
      <c r="F210" s="41">
        <v>1090</v>
      </c>
      <c r="G210" s="41">
        <v>1030</v>
      </c>
      <c r="H210" s="41">
        <v>300</v>
      </c>
      <c r="I210" s="36" t="s">
        <v>372</v>
      </c>
      <c r="J210" s="42" t="s">
        <v>131</v>
      </c>
      <c r="K210" s="9" t="s">
        <v>576</v>
      </c>
      <c r="L210" s="2" t="s">
        <v>592</v>
      </c>
      <c r="M210" s="73"/>
      <c r="N210" s="2"/>
      <c r="O210" s="2"/>
      <c r="P210" s="2"/>
      <c r="Q210" s="7"/>
      <c r="R210" s="3"/>
    </row>
    <row r="211" spans="1:20" ht="13.5" thickBot="1" x14ac:dyDescent="0.25">
      <c r="A211" s="79">
        <v>211</v>
      </c>
      <c r="B211" s="10" t="s">
        <v>395</v>
      </c>
      <c r="C211" s="42" t="s">
        <v>392</v>
      </c>
      <c r="D211" s="10" t="s">
        <v>417</v>
      </c>
      <c r="E211" s="41"/>
      <c r="F211" s="41">
        <v>1090</v>
      </c>
      <c r="G211" s="41">
        <v>1030</v>
      </c>
      <c r="H211" s="41">
        <v>250</v>
      </c>
      <c r="I211" s="36" t="s">
        <v>372</v>
      </c>
      <c r="J211" s="42" t="s">
        <v>131</v>
      </c>
      <c r="K211" s="9" t="s">
        <v>576</v>
      </c>
      <c r="L211" s="2" t="s">
        <v>592</v>
      </c>
      <c r="M211" s="77"/>
      <c r="N211" s="2"/>
      <c r="O211" s="2"/>
      <c r="P211" s="2"/>
      <c r="Q211" s="7"/>
      <c r="R211" s="3"/>
    </row>
    <row r="212" spans="1:20" ht="13.5" thickBot="1" x14ac:dyDescent="0.25">
      <c r="A212" s="99">
        <v>212</v>
      </c>
      <c r="B212" s="10" t="s">
        <v>397</v>
      </c>
      <c r="C212" s="42" t="s">
        <v>396</v>
      </c>
      <c r="D212" s="10" t="s">
        <v>417</v>
      </c>
      <c r="E212" s="41" t="s">
        <v>83</v>
      </c>
      <c r="F212" s="42"/>
      <c r="G212" s="42"/>
      <c r="H212" s="36" t="s">
        <v>190</v>
      </c>
      <c r="I212" s="41" t="s">
        <v>126</v>
      </c>
      <c r="J212" s="42" t="s">
        <v>63</v>
      </c>
      <c r="K212" s="9" t="s">
        <v>575</v>
      </c>
      <c r="L212" s="2" t="s">
        <v>592</v>
      </c>
      <c r="M212" s="73"/>
      <c r="N212" s="2"/>
      <c r="O212" s="2"/>
      <c r="P212" s="2"/>
      <c r="Q212" s="7"/>
      <c r="R212" s="3"/>
    </row>
    <row r="213" spans="1:20" ht="13.5" thickBot="1" x14ac:dyDescent="0.25">
      <c r="A213" s="79">
        <v>213</v>
      </c>
      <c r="B213" s="6" t="s">
        <v>398</v>
      </c>
      <c r="C213" s="43" t="s">
        <v>81</v>
      </c>
      <c r="D213" s="70" t="s">
        <v>668</v>
      </c>
      <c r="E213" s="44"/>
      <c r="F213" s="17" t="s">
        <v>400</v>
      </c>
      <c r="G213" s="18">
        <v>9375</v>
      </c>
      <c r="H213" s="44"/>
      <c r="I213" s="40" t="s">
        <v>558</v>
      </c>
      <c r="J213" s="43" t="s">
        <v>284</v>
      </c>
      <c r="K213" s="5" t="s">
        <v>576</v>
      </c>
      <c r="L213" s="2" t="s">
        <v>592</v>
      </c>
      <c r="M213" s="73"/>
      <c r="N213" s="2"/>
      <c r="O213" s="2"/>
      <c r="P213" s="2"/>
      <c r="Q213" s="7"/>
      <c r="R213" s="3"/>
    </row>
    <row r="214" spans="1:20" ht="13.5" thickBot="1" x14ac:dyDescent="0.25">
      <c r="A214" s="99">
        <v>214</v>
      </c>
      <c r="B214" s="16" t="s">
        <v>399</v>
      </c>
      <c r="C214" s="9" t="s">
        <v>68</v>
      </c>
      <c r="D214" s="10" t="s">
        <v>417</v>
      </c>
      <c r="E214" s="17"/>
      <c r="F214" s="17" t="s">
        <v>400</v>
      </c>
      <c r="G214" s="18">
        <v>9375</v>
      </c>
      <c r="H214" s="17" t="s">
        <v>401</v>
      </c>
      <c r="I214" s="40" t="s">
        <v>558</v>
      </c>
      <c r="J214" s="9" t="s">
        <v>284</v>
      </c>
      <c r="K214" s="9" t="s">
        <v>576</v>
      </c>
      <c r="L214" s="2" t="s">
        <v>592</v>
      </c>
      <c r="M214" s="77"/>
      <c r="N214" s="2"/>
      <c r="O214" s="41"/>
      <c r="P214" s="2"/>
      <c r="Q214" s="7"/>
      <c r="R214" s="3"/>
    </row>
    <row r="215" spans="1:20" ht="13.5" thickBot="1" x14ac:dyDescent="0.25">
      <c r="A215" s="79">
        <v>215</v>
      </c>
      <c r="B215" s="10" t="s">
        <v>402</v>
      </c>
      <c r="C215" s="42" t="s">
        <v>81</v>
      </c>
      <c r="D215" s="10" t="s">
        <v>417</v>
      </c>
      <c r="E215" s="41"/>
      <c r="F215" s="17" t="s">
        <v>400</v>
      </c>
      <c r="G215" s="18">
        <v>9375</v>
      </c>
      <c r="H215" s="41">
        <v>150</v>
      </c>
      <c r="I215" s="40" t="s">
        <v>558</v>
      </c>
      <c r="J215" s="9" t="s">
        <v>284</v>
      </c>
      <c r="K215" s="9" t="s">
        <v>576</v>
      </c>
      <c r="L215" s="2" t="s">
        <v>592</v>
      </c>
      <c r="M215" s="73"/>
      <c r="N215" s="2"/>
      <c r="O215" s="2"/>
      <c r="P215" s="2"/>
      <c r="Q215" s="7"/>
      <c r="R215" s="3"/>
    </row>
    <row r="216" spans="1:20" ht="13.5" thickBot="1" x14ac:dyDescent="0.25">
      <c r="A216" s="99">
        <v>216</v>
      </c>
      <c r="B216" s="10" t="s">
        <v>403</v>
      </c>
      <c r="C216" s="42" t="s">
        <v>81</v>
      </c>
      <c r="D216" s="10" t="s">
        <v>417</v>
      </c>
      <c r="E216" s="41"/>
      <c r="F216" s="41">
        <v>9345</v>
      </c>
      <c r="G216" s="41"/>
      <c r="H216" s="41">
        <v>5000</v>
      </c>
      <c r="I216" s="36"/>
      <c r="J216" s="42" t="s">
        <v>255</v>
      </c>
      <c r="K216" s="9" t="s">
        <v>576</v>
      </c>
      <c r="L216" s="2" t="s">
        <v>592</v>
      </c>
      <c r="M216" s="73"/>
      <c r="N216" s="2"/>
      <c r="O216" s="2"/>
      <c r="P216" s="2"/>
      <c r="Q216" s="7"/>
      <c r="R216" s="3"/>
    </row>
    <row r="217" spans="1:20" ht="13.5" thickBot="1" x14ac:dyDescent="0.25">
      <c r="A217" s="79">
        <v>217</v>
      </c>
      <c r="B217" s="10" t="s">
        <v>404</v>
      </c>
      <c r="C217" s="42" t="s">
        <v>81</v>
      </c>
      <c r="D217" s="10" t="s">
        <v>417</v>
      </c>
      <c r="E217" s="41"/>
      <c r="F217" s="41">
        <v>9345</v>
      </c>
      <c r="G217" s="41"/>
      <c r="H217" s="41">
        <v>5000</v>
      </c>
      <c r="I217" s="36"/>
      <c r="J217" s="42" t="s">
        <v>255</v>
      </c>
      <c r="K217" s="9" t="s">
        <v>576</v>
      </c>
      <c r="L217" s="2" t="s">
        <v>592</v>
      </c>
      <c r="M217" s="73"/>
      <c r="N217" s="2"/>
      <c r="O217" s="2"/>
      <c r="P217" s="2"/>
      <c r="Q217" s="7"/>
      <c r="R217" s="3"/>
    </row>
    <row r="218" spans="1:20" ht="13.5" thickBot="1" x14ac:dyDescent="0.25">
      <c r="A218" s="99">
        <v>218</v>
      </c>
      <c r="B218" s="16" t="s">
        <v>405</v>
      </c>
      <c r="C218" s="9" t="s">
        <v>413</v>
      </c>
      <c r="D218" s="10" t="s">
        <v>500</v>
      </c>
      <c r="E218" s="54" t="s">
        <v>406</v>
      </c>
      <c r="F218" s="17"/>
      <c r="G218" s="18"/>
      <c r="H218" s="17" t="s">
        <v>407</v>
      </c>
      <c r="I218" s="19" t="s">
        <v>408</v>
      </c>
      <c r="J218" s="9" t="s">
        <v>63</v>
      </c>
      <c r="K218" s="9" t="s">
        <v>575</v>
      </c>
      <c r="L218" s="2" t="s">
        <v>592</v>
      </c>
      <c r="M218" s="73"/>
      <c r="N218" s="2"/>
      <c r="O218" s="2"/>
      <c r="P218" s="2"/>
      <c r="Q218" s="7"/>
      <c r="R218" s="3"/>
    </row>
    <row r="219" spans="1:20" ht="13.5" thickBot="1" x14ac:dyDescent="0.25">
      <c r="A219" s="79">
        <v>219</v>
      </c>
      <c r="B219" s="52" t="s">
        <v>409</v>
      </c>
      <c r="C219" s="5" t="s">
        <v>68</v>
      </c>
      <c r="D219" s="16" t="s">
        <v>501</v>
      </c>
      <c r="E219" s="53"/>
      <c r="F219" s="53">
        <v>1090</v>
      </c>
      <c r="G219" s="55">
        <v>1030</v>
      </c>
      <c r="H219" s="53"/>
      <c r="I219" s="36" t="s">
        <v>372</v>
      </c>
      <c r="J219" s="43" t="s">
        <v>131</v>
      </c>
      <c r="K219" s="5" t="s">
        <v>576</v>
      </c>
      <c r="L219" s="2" t="s">
        <v>592</v>
      </c>
      <c r="M219" s="73"/>
      <c r="N219" s="2"/>
      <c r="O219" s="2"/>
      <c r="P219" s="2"/>
      <c r="Q219" s="7"/>
      <c r="R219" s="3"/>
    </row>
    <row r="220" spans="1:20" ht="13.5" thickBot="1" x14ac:dyDescent="0.25">
      <c r="A220" s="99">
        <v>220</v>
      </c>
      <c r="B220" s="16" t="s">
        <v>410</v>
      </c>
      <c r="C220" s="9" t="s">
        <v>68</v>
      </c>
      <c r="D220" s="10" t="s">
        <v>502</v>
      </c>
      <c r="E220" s="17"/>
      <c r="F220" s="17">
        <v>1090</v>
      </c>
      <c r="G220" s="18">
        <v>1030</v>
      </c>
      <c r="H220" s="17">
        <v>200</v>
      </c>
      <c r="I220" s="36" t="s">
        <v>372</v>
      </c>
      <c r="J220" s="42" t="s">
        <v>131</v>
      </c>
      <c r="K220" s="9" t="s">
        <v>576</v>
      </c>
      <c r="L220" s="2" t="s">
        <v>592</v>
      </c>
      <c r="M220" s="73"/>
      <c r="N220" s="2"/>
      <c r="O220" s="2"/>
      <c r="P220" s="2"/>
      <c r="Q220" s="7"/>
      <c r="R220" s="3"/>
    </row>
    <row r="221" spans="1:20" ht="13.5" thickBot="1" x14ac:dyDescent="0.25">
      <c r="A221" s="79">
        <v>221</v>
      </c>
      <c r="B221" s="16" t="s">
        <v>411</v>
      </c>
      <c r="C221" s="9" t="s">
        <v>68</v>
      </c>
      <c r="D221" s="16" t="s">
        <v>503</v>
      </c>
      <c r="E221" s="17"/>
      <c r="F221" s="17" t="s">
        <v>354</v>
      </c>
      <c r="G221" s="18">
        <v>1030</v>
      </c>
      <c r="H221" s="17"/>
      <c r="I221" s="36" t="s">
        <v>372</v>
      </c>
      <c r="J221" s="42" t="s">
        <v>131</v>
      </c>
      <c r="K221" s="9" t="s">
        <v>576</v>
      </c>
      <c r="L221" s="2" t="s">
        <v>592</v>
      </c>
      <c r="M221" s="73"/>
      <c r="N221" s="2"/>
      <c r="O221" s="2"/>
      <c r="P221" s="2"/>
      <c r="Q221" s="7"/>
      <c r="R221" s="3"/>
    </row>
    <row r="222" spans="1:20" ht="13.5" thickBot="1" x14ac:dyDescent="0.25">
      <c r="A222" s="99">
        <v>222</v>
      </c>
      <c r="B222" s="10" t="s">
        <v>412</v>
      </c>
      <c r="C222" s="42" t="s">
        <v>301</v>
      </c>
      <c r="D222" s="10" t="s">
        <v>429</v>
      </c>
      <c r="E222" s="41"/>
      <c r="F222" s="41">
        <v>1090</v>
      </c>
      <c r="G222" s="41">
        <v>1030</v>
      </c>
      <c r="H222" s="41"/>
      <c r="I222" s="36" t="s">
        <v>372</v>
      </c>
      <c r="J222" s="42" t="s">
        <v>131</v>
      </c>
      <c r="K222" s="9" t="s">
        <v>576</v>
      </c>
      <c r="L222" s="2" t="s">
        <v>592</v>
      </c>
      <c r="M222" s="73"/>
      <c r="N222" s="2"/>
      <c r="O222" s="2"/>
      <c r="P222" s="2"/>
      <c r="Q222" s="7"/>
      <c r="R222" s="3"/>
    </row>
    <row r="223" spans="1:20" s="88" customFormat="1" ht="32.25" customHeight="1" thickBot="1" x14ac:dyDescent="0.25">
      <c r="A223" s="79">
        <v>223</v>
      </c>
      <c r="B223" s="82" t="s">
        <v>414</v>
      </c>
      <c r="C223" s="82" t="s">
        <v>413</v>
      </c>
      <c r="D223" s="83" t="s">
        <v>417</v>
      </c>
      <c r="E223" s="84" t="s">
        <v>415</v>
      </c>
      <c r="F223" s="82"/>
      <c r="G223" s="82"/>
      <c r="H223" s="82">
        <v>50</v>
      </c>
      <c r="I223" s="90" t="s">
        <v>126</v>
      </c>
      <c r="J223" s="82" t="s">
        <v>63</v>
      </c>
      <c r="K223" s="83" t="s">
        <v>627</v>
      </c>
      <c r="L223" s="85" t="s">
        <v>592</v>
      </c>
      <c r="M223" s="86"/>
      <c r="N223" s="85"/>
      <c r="O223" s="85"/>
      <c r="P223" s="85"/>
      <c r="Q223" s="87"/>
      <c r="S223" s="89"/>
      <c r="T223" s="89"/>
    </row>
  </sheetData>
  <sortState ref="A2:T240">
    <sortCondition ref="B2:B240"/>
  </sortState>
  <conditionalFormatting sqref="B181:B223">
    <cfRule type="expression" dxfId="5" priority="5">
      <formula>AND(B181&lt;&gt;"",M181="")</formula>
    </cfRule>
    <cfRule type="expression" dxfId="4" priority="6">
      <formula>OR($L181="Egyéb nem rádióberendezés",$L181="Egyéb légi eszköz")</formula>
    </cfRule>
  </conditionalFormatting>
  <conditionalFormatting sqref="B188">
    <cfRule type="expression" dxfId="3" priority="4">
      <formula>AND(B188&lt;&gt;"",M188="")</formula>
    </cfRule>
  </conditionalFormatting>
  <conditionalFormatting sqref="B192">
    <cfRule type="expression" dxfId="2" priority="3">
      <formula>AND(B192&lt;&gt;"",M192="")</formula>
    </cfRule>
  </conditionalFormatting>
  <conditionalFormatting sqref="B203">
    <cfRule type="expression" dxfId="1" priority="2">
      <formula>AND(B203&lt;&gt;"",M203="")</formula>
    </cfRule>
  </conditionalFormatting>
  <conditionalFormatting sqref="B213">
    <cfRule type="expression" dxfId="0" priority="1">
      <formula>AND(B213&lt;&gt;"",M213="")</formula>
    </cfRule>
  </conditionalFormatting>
  <dataValidations count="2">
    <dataValidation type="list" allowBlank="1" sqref="Q163 Q75 Q73 Q101 J1:J22 J24:J1048576">
      <formula1>LégiR</formula1>
    </dataValidation>
    <dataValidation type="list" allowBlank="1" showInputMessage="1" sqref="K2:K223">
      <formula1>Kategor1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15</vt:i4>
      </vt:variant>
    </vt:vector>
  </HeadingPairs>
  <TitlesOfParts>
    <vt:vector size="19" baseType="lpstr">
      <vt:lpstr>Partner adatok</vt:lpstr>
      <vt:lpstr>Jármű vagy telephely adatok</vt:lpstr>
      <vt:lpstr>Berendezés adatok</vt:lpstr>
      <vt:lpstr>Kitöltési útmutató</vt:lpstr>
      <vt:lpstr>Adásmódok</vt:lpstr>
      <vt:lpstr>Berendezések1</vt:lpstr>
      <vt:lpstr>DíjKedv</vt:lpstr>
      <vt:lpstr>Gyártók</vt:lpstr>
      <vt:lpstr>Hívójelek</vt:lpstr>
      <vt:lpstr>HvJel3</vt:lpstr>
      <vt:lpstr>HvJelek</vt:lpstr>
      <vt:lpstr>Kategor1</vt:lpstr>
      <vt:lpstr>KategoriaLista</vt:lpstr>
      <vt:lpstr>MASávok</vt:lpstr>
      <vt:lpstr>rendeltetés</vt:lpstr>
      <vt:lpstr>Telepítés</vt:lpstr>
      <vt:lpstr>Tipus1</vt:lpstr>
      <vt:lpstr>Változás2</vt:lpstr>
      <vt:lpstr>Változás3</vt:lpstr>
    </vt:vector>
  </TitlesOfParts>
  <Company>NMHH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czuczy</dc:creator>
  <cp:lastModifiedBy>czuczy</cp:lastModifiedBy>
  <cp:lastPrinted>2019-03-18T15:54:46Z</cp:lastPrinted>
  <dcterms:created xsi:type="dcterms:W3CDTF">2018-09-07T13:21:19Z</dcterms:created>
  <dcterms:modified xsi:type="dcterms:W3CDTF">2019-03-27T07:18:27Z</dcterms:modified>
</cp:coreProperties>
</file>